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CONCEJO-1\Desktop\PRESUPUESTO 2021\"/>
    </mc:Choice>
  </mc:AlternateContent>
  <xr:revisionPtr revIDLastSave="0" documentId="13_ncr:1_{20E5A8F9-068F-415B-8EA4-138D0F21D16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Imprimir" sheetId="4" r:id="rId1"/>
  </sheets>
  <definedNames>
    <definedName name="_xlnm._FilterDatabase" localSheetId="0" hidden="1">Imprimir!$B$1:$K$160</definedName>
    <definedName name="_xlnm.Print_Area" localSheetId="0">Imprimir!$A$1:$K$191</definedName>
    <definedName name="_xlnm.Print_Titles" localSheetId="0">Imprimir!$1:$1</definedName>
  </definedNames>
  <calcPr calcId="181029" calcOnSave="0"/>
</workbook>
</file>

<file path=xl/calcChain.xml><?xml version="1.0" encoding="utf-8"?>
<calcChain xmlns="http://schemas.openxmlformats.org/spreadsheetml/2006/main">
  <c r="I152" i="4" l="1"/>
  <c r="I149" i="4"/>
  <c r="H148" i="4"/>
  <c r="H147" i="4"/>
  <c r="I144" i="4"/>
  <c r="I141" i="4"/>
  <c r="I138" i="4"/>
  <c r="I135" i="4"/>
  <c r="I133" i="4"/>
  <c r="I130" i="4"/>
  <c r="H129" i="4"/>
  <c r="H128" i="4"/>
  <c r="I125" i="4"/>
  <c r="H120" i="4"/>
  <c r="M117" i="4"/>
  <c r="H117" i="4"/>
  <c r="E113" i="4"/>
  <c r="G113" i="4" s="1"/>
  <c r="G112" i="4"/>
  <c r="G111" i="4"/>
  <c r="G110" i="4"/>
  <c r="G109" i="4"/>
  <c r="G108" i="4"/>
  <c r="G107" i="4"/>
  <c r="G106" i="4"/>
  <c r="G105" i="4"/>
  <c r="G104" i="4"/>
  <c r="E102" i="4"/>
  <c r="G102" i="4" s="1"/>
  <c r="G101" i="4"/>
  <c r="G100" i="4"/>
  <c r="G99" i="4"/>
  <c r="E97" i="4"/>
  <c r="G97" i="4" s="1"/>
  <c r="G96" i="4"/>
  <c r="G95" i="4"/>
  <c r="G94" i="4"/>
  <c r="G93" i="4"/>
  <c r="G92" i="4"/>
  <c r="G91" i="4"/>
  <c r="G90" i="4"/>
  <c r="E88" i="4"/>
  <c r="G88" i="4" s="1"/>
  <c r="G87" i="4"/>
  <c r="G86" i="4"/>
  <c r="G85" i="4"/>
  <c r="G84" i="4"/>
  <c r="G83" i="4"/>
  <c r="G82" i="4"/>
  <c r="E80" i="4"/>
  <c r="G80" i="4" s="1"/>
  <c r="E79" i="4"/>
  <c r="G79" i="4" s="1"/>
  <c r="G78" i="4"/>
  <c r="E77" i="4"/>
  <c r="G77" i="4" s="1"/>
  <c r="G76" i="4"/>
  <c r="G75" i="4"/>
  <c r="G74" i="4"/>
  <c r="G73" i="4"/>
  <c r="G72" i="4"/>
  <c r="G71" i="4"/>
  <c r="G69" i="4"/>
  <c r="G68" i="4"/>
  <c r="G67" i="4"/>
  <c r="G66" i="4"/>
  <c r="G65" i="4"/>
  <c r="G64" i="4"/>
  <c r="G63" i="4"/>
  <c r="E62" i="4"/>
  <c r="G62" i="4" s="1"/>
  <c r="E60" i="4"/>
  <c r="G60" i="4" s="1"/>
  <c r="G59" i="4"/>
  <c r="G58" i="4"/>
  <c r="G57" i="4"/>
  <c r="G56" i="4"/>
  <c r="G55" i="4"/>
  <c r="G54" i="4"/>
  <c r="E52" i="4"/>
  <c r="G52" i="4" s="1"/>
  <c r="E51" i="4"/>
  <c r="G51" i="4" s="1"/>
  <c r="G50" i="4"/>
  <c r="E49" i="4"/>
  <c r="G49" i="4" s="1"/>
  <c r="G48" i="4"/>
  <c r="E47" i="4"/>
  <c r="G47" i="4" s="1"/>
  <c r="G46" i="4"/>
  <c r="G45" i="4"/>
  <c r="G44" i="4"/>
  <c r="E42" i="4"/>
  <c r="G42" i="4" s="1"/>
  <c r="G41" i="4"/>
  <c r="G40" i="4"/>
  <c r="G39" i="4"/>
  <c r="G38" i="4"/>
  <c r="E37" i="4"/>
  <c r="G37" i="4" s="1"/>
  <c r="G36" i="4"/>
  <c r="G35" i="4"/>
  <c r="G34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8" i="4"/>
  <c r="G17" i="4"/>
  <c r="G15" i="4"/>
  <c r="H14" i="4" s="1"/>
  <c r="G13" i="4"/>
  <c r="G12" i="4"/>
  <c r="G11" i="4"/>
  <c r="G10" i="4"/>
  <c r="G9" i="4"/>
  <c r="G8" i="4"/>
  <c r="G7" i="4"/>
  <c r="G6" i="4"/>
  <c r="H98" i="4" l="1"/>
  <c r="H81" i="4"/>
  <c r="I114" i="4"/>
  <c r="H16" i="4"/>
  <c r="H19" i="4"/>
  <c r="H61" i="4"/>
  <c r="I127" i="4"/>
  <c r="I146" i="4"/>
  <c r="J137" i="4" s="1"/>
  <c r="H5" i="4"/>
  <c r="H89" i="4"/>
  <c r="H53" i="4"/>
  <c r="H38" i="4"/>
  <c r="H33" i="4"/>
  <c r="H103" i="4"/>
  <c r="H43" i="4"/>
  <c r="H70" i="4"/>
  <c r="I4" i="4" l="1"/>
  <c r="J3" i="4" s="1"/>
  <c r="K2" i="4" s="1"/>
</calcChain>
</file>

<file path=xl/sharedStrings.xml><?xml version="1.0" encoding="utf-8"?>
<sst xmlns="http://schemas.openxmlformats.org/spreadsheetml/2006/main" count="168" uniqueCount="159">
  <si>
    <t>PERSONAL</t>
  </si>
  <si>
    <t>AUTOR. SUPERIOR.Y PERS.PERMAN.</t>
  </si>
  <si>
    <t>SUELDOS BASICOS</t>
  </si>
  <si>
    <t>AUTORIDADES SUPERIORES</t>
  </si>
  <si>
    <t>INTENDENTE</t>
  </si>
  <si>
    <t>MIEMBROS CONCEJO DELIBERANTE</t>
  </si>
  <si>
    <t>MIEMBROS TRIBUNAL DE CUENTAS</t>
  </si>
  <si>
    <t>SECRETARIO DE GOBIERNO</t>
  </si>
  <si>
    <t>SECRETARIO DE ECONOMIA</t>
  </si>
  <si>
    <t>ASESORIA LETRADA MUNICIPAL</t>
  </si>
  <si>
    <t>SECRETARIO CONCEJO DELIBERANTE</t>
  </si>
  <si>
    <t>JUZGADO ADM.MUNIC. DE FALTAS</t>
  </si>
  <si>
    <t>Juez del Juzgado Adm.Munic.de Faltas</t>
  </si>
  <si>
    <t>Secretario Juzgado Adm.Munic.de Faltas</t>
  </si>
  <si>
    <t>PERSONAL SUPERIOR JERARQUICO</t>
  </si>
  <si>
    <t>Encarg.Ofic.Reg.Pers.Haberes y Estad.</t>
  </si>
  <si>
    <t>Admin.  Juzgado Adm. Munic.de Faltas</t>
  </si>
  <si>
    <t>Coordinadora Acción Social</t>
  </si>
  <si>
    <t>PERS. SUPERIOR ADMINISTRATIVO</t>
  </si>
  <si>
    <t>Administrativo Superior  III</t>
  </si>
  <si>
    <t>Administrativo Superior  IV</t>
  </si>
  <si>
    <t>PERS. AUXILIAR ADMINISTRATIVO</t>
  </si>
  <si>
    <t>Administrativo Auxiliar  II</t>
  </si>
  <si>
    <t>Administrativo Auxiliar  III</t>
  </si>
  <si>
    <t>PERS.ADMINISTR. DE EJECUCION</t>
  </si>
  <si>
    <t>Administrativo de Ejecución  I</t>
  </si>
  <si>
    <t>Administrativo de Ejecución  II</t>
  </si>
  <si>
    <t>Administrativo de Ejecución  III</t>
  </si>
  <si>
    <t>Administrativo de Ejecución  IV</t>
  </si>
  <si>
    <t>Administrativo de Ejecución  V</t>
  </si>
  <si>
    <t>Administrativo de Ejecución  VI</t>
  </si>
  <si>
    <t>Administrativo de Ejecución  VII</t>
  </si>
  <si>
    <t>Administrativo de Ejecución  VIII</t>
  </si>
  <si>
    <t>Administrativo de Ejecución  IX</t>
  </si>
  <si>
    <t>PERSONAL PROFESIONAL</t>
  </si>
  <si>
    <t>Profesional  II</t>
  </si>
  <si>
    <t>Profesional  V</t>
  </si>
  <si>
    <t>Profesional  VI</t>
  </si>
  <si>
    <t>Profesional  VIII</t>
  </si>
  <si>
    <t>Profesional  IX</t>
  </si>
  <si>
    <t>Profesional  X</t>
  </si>
  <si>
    <t>PERSONAL TECNICO</t>
  </si>
  <si>
    <t>Técnico  I</t>
  </si>
  <si>
    <t>Técnico  II</t>
  </si>
  <si>
    <t>Técnico  IV</t>
  </si>
  <si>
    <t>Técnico  VI</t>
  </si>
  <si>
    <t>Técnico XII</t>
  </si>
  <si>
    <t>PERSONAL DE SANIDAD</t>
  </si>
  <si>
    <t>Auxiliar Técnico Asistencia  VII</t>
  </si>
  <si>
    <t>Auxiliar Técnico Asistencia  X</t>
  </si>
  <si>
    <t>Auxiliar Técnico Asistencia  XI</t>
  </si>
  <si>
    <t>Auxiliar Técnico Asistencia  XIII</t>
  </si>
  <si>
    <t>Auxiliar Técnico Asistencia  XVI</t>
  </si>
  <si>
    <t>PERS.SUPER.MAEST.Y SERV.GRALES</t>
  </si>
  <si>
    <t>Sup.de Maestr.y Serv.Grales I</t>
  </si>
  <si>
    <t>Sup.de Maestr.y Serv.Grales II</t>
  </si>
  <si>
    <t>Sup.de Maestr.y Serv.Grales V</t>
  </si>
  <si>
    <t>Sup.de Maestr.y Serv.Grales VI</t>
  </si>
  <si>
    <t>Sup.de Maestr.y Serv.Grales VII</t>
  </si>
  <si>
    <t>PERS.MAESTRANZA Y SERV.GRALES</t>
  </si>
  <si>
    <t>Maestranza y Serv.Grales  I</t>
  </si>
  <si>
    <t>Maestranza y Serv.Grales  II</t>
  </si>
  <si>
    <t>Maestranza y Serv.Grales  III</t>
  </si>
  <si>
    <t>Maestranza y Serv.Grales  IV</t>
  </si>
  <si>
    <t>Maestranza y Serv.Grales  V</t>
  </si>
  <si>
    <t>Maestranza y Serv.Grales  VI</t>
  </si>
  <si>
    <t>Maestranza y Serv.Grales  VII</t>
  </si>
  <si>
    <t>Maestranza y Serv.Grales  VIII</t>
  </si>
  <si>
    <t>PERSONAL DOCENTE</t>
  </si>
  <si>
    <t>Maestro  I</t>
  </si>
  <si>
    <t>Maestro  IV</t>
  </si>
  <si>
    <t>INSPEC.DE CONTRALOR Y VERIFICAC.</t>
  </si>
  <si>
    <t>Inpsectores  I</t>
  </si>
  <si>
    <t>Inspectores  II</t>
  </si>
  <si>
    <t>Inspectores  III</t>
  </si>
  <si>
    <t>Inspectores  IV</t>
  </si>
  <si>
    <t>Inspectores  V</t>
  </si>
  <si>
    <t>Inspectores  VI</t>
  </si>
  <si>
    <t>Inspectores  VII</t>
  </si>
  <si>
    <t>Inspectores  VIII</t>
  </si>
  <si>
    <t>ADICIONALES Y SUPLEMENTOS VS.</t>
  </si>
  <si>
    <t>Bonificaciones Especiales</t>
  </si>
  <si>
    <t>Gtos.Representación Autoridades Sup.</t>
  </si>
  <si>
    <t>Antigüedad</t>
  </si>
  <si>
    <t>Títulos</t>
  </si>
  <si>
    <t>Responsabilidad Jerárquica</t>
  </si>
  <si>
    <t>Riesgo é Insalubridad en Tareas</t>
  </si>
  <si>
    <t>Subrogancia</t>
  </si>
  <si>
    <t>Quebrantos de Caja</t>
  </si>
  <si>
    <t>Otros Suplementos</t>
  </si>
  <si>
    <t>Asignaciones Especiales</t>
  </si>
  <si>
    <t>SUELDO ANUAL COMPLEMENTARIO</t>
  </si>
  <si>
    <t>Aguinaldo Personal Permanente</t>
  </si>
  <si>
    <t>APORTE PATRONAL JUBILATORIO</t>
  </si>
  <si>
    <t>Aporte Jub.Pers.Perm.(Adm.Cons.Man.)</t>
  </si>
  <si>
    <t>Aporte Jub.Pers.Perm.(T.Públicos)</t>
  </si>
  <si>
    <t>APORTE PATRONAL P/OBRA SOCIAL</t>
  </si>
  <si>
    <t>Fondo Médico Asistencial APROSS</t>
  </si>
  <si>
    <t>Seguros (A.R.T.)</t>
  </si>
  <si>
    <t>SUPLENCIAS Y LICENCIAS</t>
  </si>
  <si>
    <t>Pago Suplencias y Licencias</t>
  </si>
  <si>
    <t>DEUDAS VARIAS PERS.PERMANENTE</t>
  </si>
  <si>
    <t>Deudas Varias</t>
  </si>
  <si>
    <t>RETRIBUCIONES</t>
  </si>
  <si>
    <t>Personal Contratado</t>
  </si>
  <si>
    <t>Pers.Jornalizado en Tareas Cons.y Mant.</t>
  </si>
  <si>
    <t>Aporte Jub.Pers.Temp.(Adm.Cons.Mant.)</t>
  </si>
  <si>
    <t>Aporte Jub.Pers.Temp.(T.Públicos)</t>
  </si>
  <si>
    <t>Salario Familiar</t>
  </si>
  <si>
    <t>Indemnizaciones y Gastos de Sepelio</t>
  </si>
  <si>
    <t>Servicios Extraordinarios</t>
  </si>
  <si>
    <t>Otros Aportes Patronales</t>
  </si>
  <si>
    <t>Adicional p/Capacitación</t>
  </si>
  <si>
    <t>Adicional Varios</t>
  </si>
  <si>
    <t>Cto.Adicional p/Ref.de Partidas</t>
  </si>
  <si>
    <t>Encargado Registro Civil</t>
  </si>
  <si>
    <t>Enc. Procesos Contables Sueldos</t>
  </si>
  <si>
    <t>Pro Tesorero</t>
  </si>
  <si>
    <t>Administrativo Superior  II</t>
  </si>
  <si>
    <t>Administrativo Auxiliar  I</t>
  </si>
  <si>
    <t>Auxiliar Técnico Asistencia  V</t>
  </si>
  <si>
    <t>Auxiliar Técnico Asistencia  VIII</t>
  </si>
  <si>
    <t>Auxiliar Técnico Asistencia  IX</t>
  </si>
  <si>
    <t>Auxiliar Técnico Asistencia  XIV</t>
  </si>
  <si>
    <t>Sup.de Maestr.y Serv.Grales III</t>
  </si>
  <si>
    <t>Maestro III</t>
  </si>
  <si>
    <t>CARGOS ANUALES</t>
  </si>
  <si>
    <t>CATEGORIA Y/O CONCEPTO</t>
  </si>
  <si>
    <t>PARTIDA</t>
  </si>
  <si>
    <t>SUB-ITEM</t>
  </si>
  <si>
    <t>ITEM</t>
  </si>
  <si>
    <t>TOTAL</t>
  </si>
  <si>
    <t>SUB</t>
  </si>
  <si>
    <t>Asesoria Letrada Municipal</t>
  </si>
  <si>
    <t xml:space="preserve">Enc. Guarderias C.C. Vigil </t>
  </si>
  <si>
    <t>Sup.de Maestr.y Serv.Grales IV</t>
  </si>
  <si>
    <t>Maestro VII</t>
  </si>
  <si>
    <t>Administrativo Superior  I</t>
  </si>
  <si>
    <t>Técnico  III</t>
  </si>
  <si>
    <t>Auxiliar Técnico Asistencia  XV</t>
  </si>
  <si>
    <t>Técnico XVI</t>
  </si>
  <si>
    <t>Encargada/o Oficialia Mayor</t>
  </si>
  <si>
    <t>Profesional  IV</t>
  </si>
  <si>
    <t>SECRETARIO DE DESARROLLO SOCIAL</t>
  </si>
  <si>
    <t>SECRETARIO DE COORDINACION DE GABINETE</t>
  </si>
  <si>
    <t>Coordinador/a de Planeamiento</t>
  </si>
  <si>
    <t>Encargado de Recursos Tributaros</t>
  </si>
  <si>
    <t xml:space="preserve">Encargada de Rentas </t>
  </si>
  <si>
    <t>Encargada de Contaduría</t>
  </si>
  <si>
    <t>Tesorera/o</t>
  </si>
  <si>
    <t>Técnico  VII</t>
  </si>
  <si>
    <t>Inspectores  IX</t>
  </si>
  <si>
    <t>Inspectores  X</t>
  </si>
  <si>
    <t>PERSONAL CONTRATADO Y JORNALIZADO</t>
  </si>
  <si>
    <t>Aguinaldo Personal Contratado y Jornalizado</t>
  </si>
  <si>
    <t>DEUDAS VARIAS PERS.CONTRATADO Y JORNALIZADO</t>
  </si>
  <si>
    <t>Administrativo Auxiliar  V</t>
  </si>
  <si>
    <t>CAT</t>
  </si>
  <si>
    <t>Nº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</si>
</sst>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204"/>
    </font>
    <font>
      <sz val="12"/>
      <color rgb="FF000000"/>
      <name val="Calibri"/>
      <family val="2"/>
    </font>
    <font>
      <b/>
      <u/>
      <sz val="12"/>
      <color rgb="FF000000"/>
      <name val="Calibri"/>
      <family val="2"/>
    </font>
    <font>
      <b/>
      <sz val="14"/>
      <name val="Calibri"/>
      <family val="2"/>
    </font>
    <font>
      <sz val="12"/>
      <name val="Calibri"/>
      <family val="2"/>
    </font>
    <font>
      <sz val="11"/>
      <name val="Calibri"/>
      <family val="2"/>
    </font>
    <font>
      <b/>
      <u/>
      <sz val="12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4" fontId="0" fillId="0" borderId="1" xfId="0" applyNumberFormat="1" applyFill="1" applyBorder="1" applyAlignment="1">
      <alignment horizontal="left" vertical="top"/>
    </xf>
    <xf numFmtId="4" fontId="1" fillId="0" borderId="1" xfId="0" applyNumberFormat="1" applyFont="1" applyFill="1" applyBorder="1" applyAlignment="1">
      <alignment horizontal="right" vertical="top"/>
    </xf>
    <xf numFmtId="0" fontId="0" fillId="0" borderId="1" xfId="0" applyFill="1" applyBorder="1" applyAlignment="1">
      <alignment horizontal="right" vertical="top"/>
    </xf>
    <xf numFmtId="4" fontId="0" fillId="0" borderId="1" xfId="0" applyNumberFormat="1" applyFill="1" applyBorder="1" applyAlignment="1">
      <alignment horizontal="right" vertical="top"/>
    </xf>
    <xf numFmtId="0" fontId="1" fillId="0" borderId="1" xfId="0" applyFont="1" applyFill="1" applyBorder="1" applyAlignment="1">
      <alignment horizontal="left" vertical="top"/>
    </xf>
    <xf numFmtId="4" fontId="1" fillId="0" borderId="1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0" fillId="0" borderId="3" xfId="0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0" fillId="0" borderId="0" xfId="0" applyFill="1"/>
    <xf numFmtId="4" fontId="0" fillId="0" borderId="0" xfId="0" applyNumberFormat="1" applyFill="1"/>
    <xf numFmtId="4" fontId="1" fillId="0" borderId="2" xfId="0" applyNumberFormat="1" applyFont="1" applyFill="1" applyBorder="1" applyAlignment="1">
      <alignment vertical="top"/>
    </xf>
    <xf numFmtId="0" fontId="0" fillId="0" borderId="0" xfId="0" applyBorder="1"/>
    <xf numFmtId="0" fontId="0" fillId="0" borderId="0" xfId="0" applyFill="1" applyBorder="1"/>
    <xf numFmtId="0" fontId="5" fillId="0" borderId="0" xfId="0" applyFont="1" applyFill="1" applyBorder="1"/>
    <xf numFmtId="4" fontId="5" fillId="0" borderId="0" xfId="0" applyNumberFormat="1" applyFont="1" applyFill="1" applyBorder="1"/>
    <xf numFmtId="4" fontId="0" fillId="0" borderId="0" xfId="0" applyNumberFormat="1" applyFill="1" applyBorder="1"/>
    <xf numFmtId="4" fontId="1" fillId="0" borderId="4" xfId="0" applyNumberFormat="1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52918</xdr:colOff>
      <xdr:row>0</xdr:row>
      <xdr:rowOff>63502</xdr:rowOff>
    </xdr:from>
    <xdr:to>
      <xdr:col>0</xdr:col>
      <xdr:colOff>963088</xdr:colOff>
      <xdr:row>37</xdr:row>
      <xdr:rowOff>4</xdr:rowOff>
    </xdr:to>
    <xdr:grpSp>
      <xdr:nvGrpSpPr>
        <xdr:cNvPr id="5" name="Grupo 7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52918" y="63502"/>
          <a:ext cx="910170" cy="7249585"/>
          <a:chOff x="119317" y="38852570"/>
          <a:chExt cx="881796" cy="7018520"/>
        </a:xfrm>
      </xdr:grpSpPr>
      <xdr:pic>
        <xdr:nvPicPr>
          <xdr:cNvPr id="6" name="Imagen 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16200000">
            <a:off x="104265" y="44974243"/>
            <a:ext cx="911899" cy="881796"/>
          </a:xfrm>
          <a:prstGeom prst="rect">
            <a:avLst/>
          </a:prstGeom>
          <a:noFill/>
        </xdr:spPr>
      </xdr:pic>
      <xdr:sp macro="" textlink="">
        <xdr:nvSpPr>
          <xdr:cNvPr id="7" name="Text Box 3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>
            <a:spLocks noChangeArrowheads="1"/>
          </xdr:cNvSpPr>
        </xdr:nvSpPr>
        <xdr:spPr bwMode="auto">
          <a:xfrm rot="16200000">
            <a:off x="-2861786" y="42010061"/>
            <a:ext cx="6989388" cy="6744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vert270" wrap="square" lIns="0" tIns="0" rIns="0" bIns="0" anchor="ctr" anchorCtr="0" upright="1">
            <a:noAutofit/>
          </a:bodyPr>
          <a:lstStyle/>
          <a:p>
            <a:pPr marL="12700" marR="0" lvl="0" indent="0" algn="ctr" defTabSz="914400" eaLnBrk="1" fontAlgn="auto" latinLnBrk="0" hangingPunct="1">
              <a:lnSpc>
                <a:spcPts val="29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Concejo Deliberante de laCiud</a:t>
            </a:r>
            <a:r>
              <a:rPr kumimoji="0" lang="es-AR" sz="32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a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d de</a:t>
            </a:r>
            <a:r>
              <a:rPr kumimoji="0" lang="es-AR" sz="3200" b="0" i="0" u="none" strike="noStrike" kern="0" cap="none" spc="-2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200" b="0" i="0" u="none" strike="noStrike" kern="0" cap="none" spc="15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B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ell</a:t>
            </a:r>
            <a:r>
              <a:rPr kumimoji="0" lang="es-AR" sz="3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V</a:t>
            </a:r>
            <a:r>
              <a:rPr kumimoji="0" lang="es-AR" sz="32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i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lle</a:t>
            </a:r>
            <a:endParaRPr kumimoji="0" lang="es-AR" sz="3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0</xdr:colOff>
      <xdr:row>37</xdr:row>
      <xdr:rowOff>74083</xdr:rowOff>
    </xdr:from>
    <xdr:to>
      <xdr:col>0</xdr:col>
      <xdr:colOff>910170</xdr:colOff>
      <xdr:row>75</xdr:row>
      <xdr:rowOff>95251</xdr:rowOff>
    </xdr:to>
    <xdr:grpSp>
      <xdr:nvGrpSpPr>
        <xdr:cNvPr id="18" name="Grupo 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pSpPr/>
      </xdr:nvGrpSpPr>
      <xdr:grpSpPr>
        <a:xfrm>
          <a:off x="0" y="7387166"/>
          <a:ext cx="910170" cy="7249585"/>
          <a:chOff x="119317" y="38852570"/>
          <a:chExt cx="881796" cy="7018520"/>
        </a:xfrm>
      </xdr:grpSpPr>
      <xdr:pic>
        <xdr:nvPicPr>
          <xdr:cNvPr id="19" name="Imagen 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16200000">
            <a:off x="104265" y="44974243"/>
            <a:ext cx="911899" cy="881796"/>
          </a:xfrm>
          <a:prstGeom prst="rect">
            <a:avLst/>
          </a:prstGeom>
          <a:noFill/>
        </xdr:spPr>
      </xdr:pic>
      <xdr:sp macro="" textlink="">
        <xdr:nvSpPr>
          <xdr:cNvPr id="23" name="Text Box 3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 txBox="1">
            <a:spLocks noChangeArrowheads="1"/>
          </xdr:cNvSpPr>
        </xdr:nvSpPr>
        <xdr:spPr bwMode="auto">
          <a:xfrm rot="16200000">
            <a:off x="-2861786" y="42010061"/>
            <a:ext cx="6989388" cy="6744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vert270" wrap="square" lIns="0" tIns="0" rIns="0" bIns="0" anchor="ctr" anchorCtr="0" upright="1">
            <a:noAutofit/>
          </a:bodyPr>
          <a:lstStyle/>
          <a:p>
            <a:pPr marL="12700" marR="0" lvl="0" indent="0" algn="ctr" defTabSz="914400" eaLnBrk="1" fontAlgn="auto" latinLnBrk="0" hangingPunct="1">
              <a:lnSpc>
                <a:spcPts val="29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Concejo Deliberante de laCiud</a:t>
            </a:r>
            <a:r>
              <a:rPr kumimoji="0" lang="es-AR" sz="32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a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d de</a:t>
            </a:r>
            <a:r>
              <a:rPr kumimoji="0" lang="es-AR" sz="3200" b="0" i="0" u="none" strike="noStrike" kern="0" cap="none" spc="-2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200" b="0" i="0" u="none" strike="noStrike" kern="0" cap="none" spc="15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B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ell</a:t>
            </a:r>
            <a:r>
              <a:rPr kumimoji="0" lang="es-AR" sz="3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V</a:t>
            </a:r>
            <a:r>
              <a:rPr kumimoji="0" lang="es-AR" sz="32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i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lle</a:t>
            </a:r>
            <a:endParaRPr kumimoji="0" lang="es-AR" sz="3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52916</xdr:colOff>
      <xdr:row>74</xdr:row>
      <xdr:rowOff>169334</xdr:rowOff>
    </xdr:from>
    <xdr:to>
      <xdr:col>0</xdr:col>
      <xdr:colOff>963086</xdr:colOff>
      <xdr:row>112</xdr:row>
      <xdr:rowOff>179919</xdr:rowOff>
    </xdr:to>
    <xdr:grpSp>
      <xdr:nvGrpSpPr>
        <xdr:cNvPr id="24" name="Grupo 7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pSpPr/>
      </xdr:nvGrpSpPr>
      <xdr:grpSpPr>
        <a:xfrm>
          <a:off x="52916" y="14520334"/>
          <a:ext cx="910170" cy="7249585"/>
          <a:chOff x="119317" y="38852570"/>
          <a:chExt cx="881796" cy="7018520"/>
        </a:xfrm>
      </xdr:grpSpPr>
      <xdr:pic>
        <xdr:nvPicPr>
          <xdr:cNvPr id="25" name="Imagen 8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16200000">
            <a:off x="104265" y="44974243"/>
            <a:ext cx="911899" cy="881796"/>
          </a:xfrm>
          <a:prstGeom prst="rect">
            <a:avLst/>
          </a:prstGeom>
          <a:noFill/>
        </xdr:spPr>
      </xdr:pic>
      <xdr:sp macro="" textlink="">
        <xdr:nvSpPr>
          <xdr:cNvPr id="29" name="Text Box 3"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SpPr txBox="1">
            <a:spLocks noChangeArrowheads="1"/>
          </xdr:cNvSpPr>
        </xdr:nvSpPr>
        <xdr:spPr bwMode="auto">
          <a:xfrm rot="16200000">
            <a:off x="-2861786" y="42010061"/>
            <a:ext cx="6989388" cy="6744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vert270" wrap="square" lIns="0" tIns="0" rIns="0" bIns="0" anchor="ctr" anchorCtr="0" upright="1">
            <a:noAutofit/>
          </a:bodyPr>
          <a:lstStyle/>
          <a:p>
            <a:pPr marL="12700" marR="0" lvl="0" indent="0" algn="ctr" defTabSz="914400" eaLnBrk="1" fontAlgn="auto" latinLnBrk="0" hangingPunct="1">
              <a:lnSpc>
                <a:spcPts val="29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Concejo Deliberante de laCiud</a:t>
            </a:r>
            <a:r>
              <a:rPr kumimoji="0" lang="es-AR" sz="32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a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d de</a:t>
            </a:r>
            <a:r>
              <a:rPr kumimoji="0" lang="es-AR" sz="3200" b="0" i="0" u="none" strike="noStrike" kern="0" cap="none" spc="-2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200" b="0" i="0" u="none" strike="noStrike" kern="0" cap="none" spc="15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B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ell</a:t>
            </a:r>
            <a:r>
              <a:rPr kumimoji="0" lang="es-AR" sz="3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V</a:t>
            </a:r>
            <a:r>
              <a:rPr kumimoji="0" lang="es-AR" sz="32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i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lle</a:t>
            </a:r>
            <a:endParaRPr kumimoji="0" lang="es-AR" sz="3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31750</xdr:colOff>
      <xdr:row>113</xdr:row>
      <xdr:rowOff>63500</xdr:rowOff>
    </xdr:from>
    <xdr:to>
      <xdr:col>0</xdr:col>
      <xdr:colOff>941920</xdr:colOff>
      <xdr:row>151</xdr:row>
      <xdr:rowOff>74085</xdr:rowOff>
    </xdr:to>
    <xdr:grpSp>
      <xdr:nvGrpSpPr>
        <xdr:cNvPr id="30" name="Grupo 7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GrpSpPr/>
      </xdr:nvGrpSpPr>
      <xdr:grpSpPr>
        <a:xfrm>
          <a:off x="31750" y="21844000"/>
          <a:ext cx="910170" cy="7249585"/>
          <a:chOff x="119317" y="38852570"/>
          <a:chExt cx="881796" cy="7018520"/>
        </a:xfrm>
      </xdr:grpSpPr>
      <xdr:pic>
        <xdr:nvPicPr>
          <xdr:cNvPr id="31" name="Imagen 8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16200000">
            <a:off x="104265" y="44974243"/>
            <a:ext cx="911899" cy="881796"/>
          </a:xfrm>
          <a:prstGeom prst="rect">
            <a:avLst/>
          </a:prstGeom>
          <a:noFill/>
        </xdr:spPr>
      </xdr:pic>
      <xdr:sp macro="" textlink="">
        <xdr:nvSpPr>
          <xdr:cNvPr id="32" name="Text Box 3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SpPr txBox="1">
            <a:spLocks noChangeArrowheads="1"/>
          </xdr:cNvSpPr>
        </xdr:nvSpPr>
        <xdr:spPr bwMode="auto">
          <a:xfrm rot="16200000">
            <a:off x="-2861786" y="42010061"/>
            <a:ext cx="6989388" cy="6744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vert270" wrap="square" lIns="0" tIns="0" rIns="0" bIns="0" anchor="ctr" anchorCtr="0" upright="1">
            <a:noAutofit/>
          </a:bodyPr>
          <a:lstStyle/>
          <a:p>
            <a:pPr marL="12700" marR="0" lvl="0" indent="0" algn="ctr" defTabSz="914400" eaLnBrk="1" fontAlgn="auto" latinLnBrk="0" hangingPunct="1">
              <a:lnSpc>
                <a:spcPts val="29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Concejo Deliberante de laCiud</a:t>
            </a:r>
            <a:r>
              <a:rPr kumimoji="0" lang="es-AR" sz="32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a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d de</a:t>
            </a:r>
            <a:r>
              <a:rPr kumimoji="0" lang="es-AR" sz="3200" b="0" i="0" u="none" strike="noStrike" kern="0" cap="none" spc="-2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200" b="0" i="0" u="none" strike="noStrike" kern="0" cap="none" spc="15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B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ell</a:t>
            </a:r>
            <a:r>
              <a:rPr kumimoji="0" lang="es-AR" sz="3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V</a:t>
            </a:r>
            <a:r>
              <a:rPr kumimoji="0" lang="es-AR" sz="32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i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lle</a:t>
            </a:r>
            <a:endParaRPr kumimoji="0" lang="es-AR" sz="3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42333</xdr:colOff>
      <xdr:row>151</xdr:row>
      <xdr:rowOff>74083</xdr:rowOff>
    </xdr:from>
    <xdr:to>
      <xdr:col>0</xdr:col>
      <xdr:colOff>952503</xdr:colOff>
      <xdr:row>189</xdr:row>
      <xdr:rowOff>84668</xdr:rowOff>
    </xdr:to>
    <xdr:grpSp>
      <xdr:nvGrpSpPr>
        <xdr:cNvPr id="33" name="Grupo 7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GrpSpPr/>
      </xdr:nvGrpSpPr>
      <xdr:grpSpPr>
        <a:xfrm>
          <a:off x="42333" y="29093583"/>
          <a:ext cx="910170" cy="7249585"/>
          <a:chOff x="119317" y="38852570"/>
          <a:chExt cx="881796" cy="7018520"/>
        </a:xfrm>
      </xdr:grpSpPr>
      <xdr:pic>
        <xdr:nvPicPr>
          <xdr:cNvPr id="34" name="Imagen 8">
            <a:extLst>
              <a:ext uri="{FF2B5EF4-FFF2-40B4-BE49-F238E27FC236}">
                <a16:creationId xmlns:a16="http://schemas.microsoft.com/office/drawing/2014/main" id="{00000000-0008-0000-0000-000022000000}"/>
              </a:ext>
            </a:extLst>
          </xdr:cNvPr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16200000">
            <a:off x="104265" y="44974243"/>
            <a:ext cx="911899" cy="881796"/>
          </a:xfrm>
          <a:prstGeom prst="rect">
            <a:avLst/>
          </a:prstGeom>
          <a:noFill/>
        </xdr:spPr>
      </xdr:pic>
      <xdr:sp macro="" textlink="">
        <xdr:nvSpPr>
          <xdr:cNvPr id="35" name="Text Box 3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SpPr txBox="1">
            <a:spLocks noChangeArrowheads="1"/>
          </xdr:cNvSpPr>
        </xdr:nvSpPr>
        <xdr:spPr bwMode="auto">
          <a:xfrm rot="16200000">
            <a:off x="-2861786" y="42010061"/>
            <a:ext cx="6989388" cy="6744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vert270" wrap="square" lIns="0" tIns="0" rIns="0" bIns="0" anchor="ctr" anchorCtr="0" upright="1">
            <a:noAutofit/>
          </a:bodyPr>
          <a:lstStyle/>
          <a:p>
            <a:pPr marL="12700" marR="0" lvl="0" indent="0" algn="ctr" defTabSz="914400" eaLnBrk="1" fontAlgn="auto" latinLnBrk="0" hangingPunct="1">
              <a:lnSpc>
                <a:spcPts val="29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Concejo Deliberante de laCiud</a:t>
            </a:r>
            <a:r>
              <a:rPr kumimoji="0" lang="es-AR" sz="32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a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d de</a:t>
            </a:r>
            <a:r>
              <a:rPr kumimoji="0" lang="es-AR" sz="3200" b="0" i="0" u="none" strike="noStrike" kern="0" cap="none" spc="-2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200" b="0" i="0" u="none" strike="noStrike" kern="0" cap="none" spc="15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B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ell</a:t>
            </a:r>
            <a:r>
              <a:rPr kumimoji="0" lang="es-AR" sz="3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V</a:t>
            </a:r>
            <a:r>
              <a:rPr kumimoji="0" lang="es-AR" sz="32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i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lle</a:t>
            </a:r>
            <a:endParaRPr kumimoji="0" lang="es-AR" sz="3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4"/>
  <sheetViews>
    <sheetView tabSelected="1" zoomScale="90" zoomScaleNormal="90" zoomScaleSheetLayoutView="100" workbookViewId="0">
      <selection activeCell="G12" sqref="G12"/>
    </sheetView>
  </sheetViews>
  <sheetFormatPr baseColWidth="10" defaultColWidth="9.140625" defaultRowHeight="15" x14ac:dyDescent="0.25"/>
  <cols>
    <col min="1" max="1" width="15.5703125" customWidth="1"/>
    <col min="2" max="2" width="12.42578125" style="39" customWidth="1"/>
    <col min="3" max="3" width="46.42578125" style="39" customWidth="1"/>
    <col min="4" max="4" width="10.140625" style="39" customWidth="1"/>
    <col min="5" max="5" width="6.5703125" style="39" customWidth="1"/>
    <col min="6" max="6" width="17.140625" style="40" customWidth="1"/>
    <col min="7" max="7" width="17.85546875" style="40" customWidth="1"/>
    <col min="8" max="8" width="19.42578125" style="39" customWidth="1"/>
    <col min="9" max="9" width="19.5703125" style="39" customWidth="1"/>
    <col min="10" max="11" width="19.42578125" style="40" customWidth="1"/>
    <col min="16" max="16" width="11.140625" bestFit="1" customWidth="1"/>
  </cols>
  <sheetData>
    <row r="1" spans="2:11" ht="36.200000000000003" customHeight="1" x14ac:dyDescent="0.25">
      <c r="B1" s="5"/>
      <c r="C1" s="5" t="s">
        <v>127</v>
      </c>
      <c r="D1" s="5" t="s">
        <v>157</v>
      </c>
      <c r="E1" s="5" t="s">
        <v>158</v>
      </c>
      <c r="F1" s="6" t="s">
        <v>126</v>
      </c>
      <c r="G1" s="6" t="s">
        <v>132</v>
      </c>
      <c r="H1" s="6" t="s">
        <v>128</v>
      </c>
      <c r="I1" s="6" t="s">
        <v>129</v>
      </c>
      <c r="J1" s="6" t="s">
        <v>130</v>
      </c>
      <c r="K1" s="6" t="s">
        <v>131</v>
      </c>
    </row>
    <row r="2" spans="2:11" ht="15.2" customHeight="1" x14ac:dyDescent="0.25">
      <c r="B2" s="3">
        <v>1</v>
      </c>
      <c r="C2" s="7" t="s">
        <v>0</v>
      </c>
      <c r="D2" s="8"/>
      <c r="E2" s="8"/>
      <c r="F2" s="9"/>
      <c r="G2" s="9"/>
      <c r="H2" s="8"/>
      <c r="I2" s="8"/>
      <c r="J2" s="9"/>
      <c r="K2" s="10">
        <f>SUM(J3:J160)</f>
        <v>995000000</v>
      </c>
    </row>
    <row r="3" spans="2:11" ht="15.2" customHeight="1" x14ac:dyDescent="0.25">
      <c r="B3" s="3">
        <v>2</v>
      </c>
      <c r="C3" s="7" t="s">
        <v>1</v>
      </c>
      <c r="D3" s="8"/>
      <c r="E3" s="8"/>
      <c r="F3" s="9"/>
      <c r="G3" s="9"/>
      <c r="H3" s="11"/>
      <c r="I3" s="11"/>
      <c r="J3" s="10">
        <f>SUM(I3:I137)</f>
        <v>619973292</v>
      </c>
      <c r="K3" s="9"/>
    </row>
    <row r="4" spans="2:11" ht="15.2" customHeight="1" x14ac:dyDescent="0.25">
      <c r="B4" s="3">
        <v>3</v>
      </c>
      <c r="C4" s="7" t="s">
        <v>2</v>
      </c>
      <c r="D4" s="8"/>
      <c r="E4" s="8"/>
      <c r="F4" s="12"/>
      <c r="G4" s="12"/>
      <c r="H4" s="11"/>
      <c r="I4" s="10">
        <f>SUM(H5:H103)</f>
        <v>218832583</v>
      </c>
      <c r="J4" s="12"/>
      <c r="K4" s="9"/>
    </row>
    <row r="5" spans="2:11" ht="15.2" customHeight="1" x14ac:dyDescent="0.25">
      <c r="B5" s="3">
        <v>4</v>
      </c>
      <c r="C5" s="7" t="s">
        <v>3</v>
      </c>
      <c r="D5" s="8"/>
      <c r="E5" s="8"/>
      <c r="F5" s="12"/>
      <c r="G5" s="12"/>
      <c r="H5" s="10">
        <f>+SUM(G6:G13)</f>
        <v>29034713</v>
      </c>
      <c r="I5" s="11"/>
      <c r="J5" s="12"/>
      <c r="K5" s="9"/>
    </row>
    <row r="6" spans="2:11" ht="15.2" customHeight="1" x14ac:dyDescent="0.25">
      <c r="B6" s="3">
        <v>5</v>
      </c>
      <c r="C6" s="13" t="s">
        <v>4</v>
      </c>
      <c r="D6" s="3">
        <v>1</v>
      </c>
      <c r="E6" s="3">
        <v>1</v>
      </c>
      <c r="F6" s="14">
        <v>3527332</v>
      </c>
      <c r="G6" s="14">
        <f>+D6*F6</f>
        <v>3527332</v>
      </c>
      <c r="H6" s="14"/>
      <c r="I6" s="14"/>
      <c r="J6" s="14"/>
      <c r="K6" s="14"/>
    </row>
    <row r="7" spans="2:11" ht="15.2" customHeight="1" x14ac:dyDescent="0.25">
      <c r="B7" s="3">
        <v>6</v>
      </c>
      <c r="C7" s="13" t="s">
        <v>5</v>
      </c>
      <c r="D7" s="3">
        <v>9</v>
      </c>
      <c r="E7" s="3">
        <v>9</v>
      </c>
      <c r="F7" s="14">
        <v>1058200</v>
      </c>
      <c r="G7" s="14">
        <f>+D7*F7</f>
        <v>9523800</v>
      </c>
      <c r="H7" s="14"/>
      <c r="I7" s="14"/>
      <c r="J7" s="14"/>
      <c r="K7" s="14"/>
    </row>
    <row r="8" spans="2:11" ht="15.2" customHeight="1" x14ac:dyDescent="0.25">
      <c r="B8" s="3">
        <v>7</v>
      </c>
      <c r="C8" s="13" t="s">
        <v>6</v>
      </c>
      <c r="D8" s="3">
        <v>3</v>
      </c>
      <c r="E8" s="3">
        <v>3</v>
      </c>
      <c r="F8" s="14">
        <v>1058200</v>
      </c>
      <c r="G8" s="14">
        <f t="shared" ref="G8:G18" si="0">+D8*F8</f>
        <v>3174600</v>
      </c>
      <c r="H8" s="14"/>
      <c r="I8" s="14"/>
      <c r="J8" s="14"/>
      <c r="K8" s="14"/>
    </row>
    <row r="9" spans="2:11" ht="15.2" customHeight="1" x14ac:dyDescent="0.25">
      <c r="B9" s="3">
        <v>8</v>
      </c>
      <c r="C9" s="13" t="s">
        <v>7</v>
      </c>
      <c r="D9" s="3">
        <v>1</v>
      </c>
      <c r="E9" s="3">
        <v>1</v>
      </c>
      <c r="F9" s="14">
        <v>2955332</v>
      </c>
      <c r="G9" s="14">
        <f t="shared" si="0"/>
        <v>2955332</v>
      </c>
      <c r="H9" s="14"/>
      <c r="I9" s="14"/>
      <c r="J9" s="14"/>
      <c r="K9" s="14"/>
    </row>
    <row r="10" spans="2:11" ht="15.2" customHeight="1" x14ac:dyDescent="0.25">
      <c r="B10" s="3">
        <v>9</v>
      </c>
      <c r="C10" s="13" t="s">
        <v>8</v>
      </c>
      <c r="D10" s="3">
        <v>1</v>
      </c>
      <c r="E10" s="3">
        <v>1</v>
      </c>
      <c r="F10" s="14">
        <v>2955332</v>
      </c>
      <c r="G10" s="14">
        <f t="shared" si="0"/>
        <v>2955332</v>
      </c>
      <c r="H10" s="14"/>
      <c r="I10" s="14"/>
      <c r="J10" s="14"/>
      <c r="K10" s="14"/>
    </row>
    <row r="11" spans="2:11" ht="15.2" customHeight="1" x14ac:dyDescent="0.25">
      <c r="B11" s="3">
        <v>10</v>
      </c>
      <c r="C11" s="13" t="s">
        <v>144</v>
      </c>
      <c r="D11" s="3">
        <v>1</v>
      </c>
      <c r="E11" s="3">
        <v>1</v>
      </c>
      <c r="F11" s="14">
        <v>2955332</v>
      </c>
      <c r="G11" s="14">
        <f t="shared" si="0"/>
        <v>2955332</v>
      </c>
      <c r="H11" s="14"/>
      <c r="I11" s="14"/>
      <c r="J11" s="14"/>
      <c r="K11" s="14"/>
    </row>
    <row r="12" spans="2:11" ht="15.2" customHeight="1" x14ac:dyDescent="0.25">
      <c r="B12" s="3">
        <v>11</v>
      </c>
      <c r="C12" s="13" t="s">
        <v>143</v>
      </c>
      <c r="D12" s="3">
        <v>1</v>
      </c>
      <c r="E12" s="3">
        <v>1</v>
      </c>
      <c r="F12" s="14">
        <v>2955332</v>
      </c>
      <c r="G12" s="14">
        <f t="shared" si="0"/>
        <v>2955332</v>
      </c>
      <c r="H12" s="14"/>
      <c r="I12" s="14"/>
      <c r="J12" s="14"/>
      <c r="K12" s="14"/>
    </row>
    <row r="13" spans="2:11" ht="15.2" customHeight="1" x14ac:dyDescent="0.25">
      <c r="B13" s="3">
        <v>12</v>
      </c>
      <c r="C13" s="13" t="s">
        <v>10</v>
      </c>
      <c r="D13" s="3">
        <v>1</v>
      </c>
      <c r="E13" s="3">
        <v>1</v>
      </c>
      <c r="F13" s="14">
        <v>987653</v>
      </c>
      <c r="G13" s="14">
        <f t="shared" si="0"/>
        <v>987653</v>
      </c>
      <c r="H13" s="14"/>
      <c r="I13" s="14"/>
      <c r="J13" s="14"/>
      <c r="K13" s="14"/>
    </row>
    <row r="14" spans="2:11" ht="15.2" customHeight="1" x14ac:dyDescent="0.25">
      <c r="B14" s="3">
        <v>13</v>
      </c>
      <c r="C14" s="7" t="s">
        <v>9</v>
      </c>
      <c r="D14" s="3"/>
      <c r="E14" s="3"/>
      <c r="F14" s="14"/>
      <c r="G14" s="14"/>
      <c r="H14" s="14">
        <f>+G15</f>
        <v>2955332</v>
      </c>
      <c r="I14" s="14"/>
      <c r="J14" s="14"/>
      <c r="K14" s="14"/>
    </row>
    <row r="15" spans="2:11" ht="15.2" customHeight="1" x14ac:dyDescent="0.25">
      <c r="B15" s="3">
        <v>14</v>
      </c>
      <c r="C15" s="13" t="s">
        <v>133</v>
      </c>
      <c r="D15" s="3">
        <v>1</v>
      </c>
      <c r="E15" s="3">
        <v>1</v>
      </c>
      <c r="F15" s="14">
        <v>2955332</v>
      </c>
      <c r="G15" s="14">
        <f t="shared" si="0"/>
        <v>2955332</v>
      </c>
      <c r="H15" s="14"/>
      <c r="I15" s="14"/>
      <c r="J15" s="14"/>
      <c r="K15" s="14"/>
    </row>
    <row r="16" spans="2:11" ht="15.2" customHeight="1" x14ac:dyDescent="0.25">
      <c r="B16" s="3">
        <v>15</v>
      </c>
      <c r="C16" s="7" t="s">
        <v>11</v>
      </c>
      <c r="D16" s="8"/>
      <c r="E16" s="8"/>
      <c r="F16" s="14"/>
      <c r="G16" s="14"/>
      <c r="H16" s="14">
        <f>+SUM(G17:G18)</f>
        <v>4015279</v>
      </c>
      <c r="I16" s="14"/>
      <c r="J16" s="14"/>
      <c r="K16" s="14"/>
    </row>
    <row r="17" spans="2:11" ht="15.2" customHeight="1" x14ac:dyDescent="0.25">
      <c r="B17" s="3">
        <v>16</v>
      </c>
      <c r="C17" s="1" t="s">
        <v>12</v>
      </c>
      <c r="D17" s="2">
        <v>1</v>
      </c>
      <c r="E17" s="2">
        <v>1</v>
      </c>
      <c r="F17" s="14">
        <v>2821865</v>
      </c>
      <c r="G17" s="14">
        <f t="shared" si="0"/>
        <v>2821865</v>
      </c>
      <c r="H17" s="14"/>
      <c r="I17" s="14"/>
      <c r="J17" s="14"/>
      <c r="K17" s="14"/>
    </row>
    <row r="18" spans="2:11" ht="15.2" customHeight="1" x14ac:dyDescent="0.25">
      <c r="B18" s="3">
        <v>17</v>
      </c>
      <c r="C18" s="1" t="s">
        <v>13</v>
      </c>
      <c r="D18" s="2">
        <v>1</v>
      </c>
      <c r="E18" s="2">
        <v>1</v>
      </c>
      <c r="F18" s="14">
        <v>1193414</v>
      </c>
      <c r="G18" s="14">
        <f t="shared" si="0"/>
        <v>1193414</v>
      </c>
      <c r="H18" s="14"/>
      <c r="I18" s="14"/>
      <c r="J18" s="14"/>
      <c r="K18" s="14"/>
    </row>
    <row r="19" spans="2:11" ht="15.2" customHeight="1" x14ac:dyDescent="0.25">
      <c r="B19" s="3">
        <v>18</v>
      </c>
      <c r="C19" s="15" t="s">
        <v>14</v>
      </c>
      <c r="D19" s="16"/>
      <c r="E19" s="16"/>
      <c r="F19" s="14"/>
      <c r="G19" s="14"/>
      <c r="H19" s="14">
        <f>+SUM(G20:G32)</f>
        <v>10052888</v>
      </c>
      <c r="I19" s="14"/>
      <c r="J19" s="14"/>
      <c r="K19" s="14"/>
    </row>
    <row r="20" spans="2:11" ht="15.2" customHeight="1" x14ac:dyDescent="0.25">
      <c r="B20" s="3">
        <v>19</v>
      </c>
      <c r="C20" s="1" t="s">
        <v>148</v>
      </c>
      <c r="D20" s="2">
        <v>24</v>
      </c>
      <c r="E20" s="2">
        <v>1</v>
      </c>
      <c r="F20" s="14">
        <v>834063</v>
      </c>
      <c r="G20" s="14">
        <f>+F20*E20</f>
        <v>834063</v>
      </c>
      <c r="H20" s="14"/>
      <c r="I20" s="14"/>
      <c r="J20" s="14"/>
      <c r="K20" s="14"/>
    </row>
    <row r="21" spans="2:11" ht="15.2" customHeight="1" x14ac:dyDescent="0.25">
      <c r="B21" s="3">
        <v>20</v>
      </c>
      <c r="C21" s="1" t="s">
        <v>15</v>
      </c>
      <c r="D21" s="2">
        <v>24</v>
      </c>
      <c r="E21" s="2">
        <v>1</v>
      </c>
      <c r="F21" s="14">
        <v>834063</v>
      </c>
      <c r="G21" s="14">
        <f t="shared" ref="G21:G84" si="1">+F21*E21</f>
        <v>834063</v>
      </c>
      <c r="H21" s="14"/>
      <c r="I21" s="14"/>
      <c r="J21" s="14"/>
      <c r="K21" s="14"/>
    </row>
    <row r="22" spans="2:11" ht="15.2" customHeight="1" x14ac:dyDescent="0.25">
      <c r="B22" s="3">
        <v>21</v>
      </c>
      <c r="C22" s="1" t="s">
        <v>145</v>
      </c>
      <c r="D22" s="2">
        <v>24</v>
      </c>
      <c r="E22" s="2">
        <v>1</v>
      </c>
      <c r="F22" s="14">
        <v>834063</v>
      </c>
      <c r="G22" s="14">
        <f t="shared" si="1"/>
        <v>834063</v>
      </c>
      <c r="H22" s="14"/>
      <c r="I22" s="14"/>
      <c r="J22" s="14"/>
      <c r="K22" s="14"/>
    </row>
    <row r="23" spans="2:11" ht="15.2" customHeight="1" x14ac:dyDescent="0.25">
      <c r="B23" s="3">
        <v>22</v>
      </c>
      <c r="C23" s="1" t="s">
        <v>141</v>
      </c>
      <c r="D23" s="2">
        <v>24</v>
      </c>
      <c r="E23" s="2">
        <v>1</v>
      </c>
      <c r="F23" s="14">
        <v>834063</v>
      </c>
      <c r="G23" s="14">
        <f t="shared" si="1"/>
        <v>834063</v>
      </c>
      <c r="H23" s="14"/>
      <c r="I23" s="14"/>
      <c r="J23" s="14"/>
      <c r="K23" s="14"/>
    </row>
    <row r="24" spans="2:11" ht="15.2" customHeight="1" x14ac:dyDescent="0.25">
      <c r="B24" s="3">
        <v>23</v>
      </c>
      <c r="C24" s="1" t="s">
        <v>17</v>
      </c>
      <c r="D24" s="2">
        <v>24</v>
      </c>
      <c r="E24" s="2">
        <v>1</v>
      </c>
      <c r="F24" s="14">
        <v>834063</v>
      </c>
      <c r="G24" s="14">
        <f t="shared" si="1"/>
        <v>834063</v>
      </c>
      <c r="H24" s="14"/>
      <c r="I24" s="14"/>
      <c r="J24" s="14"/>
      <c r="K24" s="14"/>
    </row>
    <row r="25" spans="2:11" ht="15.2" customHeight="1" x14ac:dyDescent="0.25">
      <c r="B25" s="3">
        <v>24</v>
      </c>
      <c r="C25" s="1" t="s">
        <v>115</v>
      </c>
      <c r="D25" s="2">
        <v>24</v>
      </c>
      <c r="E25" s="2">
        <v>1</v>
      </c>
      <c r="F25" s="14">
        <v>834063</v>
      </c>
      <c r="G25" s="14">
        <f t="shared" si="1"/>
        <v>834063</v>
      </c>
      <c r="H25" s="14"/>
      <c r="I25" s="14"/>
      <c r="J25" s="14"/>
      <c r="K25" s="14"/>
    </row>
    <row r="26" spans="2:11" ht="15.2" customHeight="1" x14ac:dyDescent="0.25">
      <c r="B26" s="3">
        <v>25</v>
      </c>
      <c r="C26" s="1" t="s">
        <v>16</v>
      </c>
      <c r="D26" s="2">
        <v>22</v>
      </c>
      <c r="E26" s="2">
        <v>1</v>
      </c>
      <c r="F26" s="14">
        <v>735560</v>
      </c>
      <c r="G26" s="14">
        <f t="shared" si="1"/>
        <v>735560</v>
      </c>
      <c r="H26" s="14"/>
      <c r="I26" s="14"/>
      <c r="J26" s="14"/>
      <c r="K26" s="14"/>
    </row>
    <row r="27" spans="2:11" ht="15.2" customHeight="1" x14ac:dyDescent="0.25">
      <c r="B27" s="3">
        <v>26</v>
      </c>
      <c r="C27" s="1" t="s">
        <v>147</v>
      </c>
      <c r="D27" s="2">
        <v>22</v>
      </c>
      <c r="E27" s="2">
        <v>1</v>
      </c>
      <c r="F27" s="14">
        <v>735560</v>
      </c>
      <c r="G27" s="14">
        <f t="shared" si="1"/>
        <v>735560</v>
      </c>
      <c r="H27" s="14"/>
      <c r="I27" s="14"/>
      <c r="J27" s="14"/>
      <c r="K27" s="14"/>
    </row>
    <row r="28" spans="2:11" ht="15.2" customHeight="1" x14ac:dyDescent="0.25">
      <c r="B28" s="3">
        <v>27</v>
      </c>
      <c r="C28" s="17" t="s">
        <v>116</v>
      </c>
      <c r="D28" s="2">
        <v>22</v>
      </c>
      <c r="E28" s="2">
        <v>1</v>
      </c>
      <c r="F28" s="14">
        <v>735560</v>
      </c>
      <c r="G28" s="14">
        <f t="shared" si="1"/>
        <v>735560</v>
      </c>
      <c r="H28" s="14"/>
      <c r="I28" s="14"/>
      <c r="J28" s="14"/>
      <c r="K28" s="14"/>
    </row>
    <row r="29" spans="2:11" ht="15.2" customHeight="1" x14ac:dyDescent="0.25">
      <c r="B29" s="3">
        <v>28</v>
      </c>
      <c r="C29" s="1" t="s">
        <v>149</v>
      </c>
      <c r="D29" s="2">
        <v>21</v>
      </c>
      <c r="E29" s="2">
        <v>1</v>
      </c>
      <c r="F29" s="14">
        <v>717519</v>
      </c>
      <c r="G29" s="14">
        <f t="shared" si="1"/>
        <v>717519</v>
      </c>
      <c r="H29" s="14"/>
      <c r="I29" s="14"/>
      <c r="J29" s="14"/>
      <c r="K29" s="14"/>
    </row>
    <row r="30" spans="2:11" ht="15.2" customHeight="1" x14ac:dyDescent="0.25">
      <c r="B30" s="3">
        <v>29</v>
      </c>
      <c r="C30" s="13" t="s">
        <v>146</v>
      </c>
      <c r="D30" s="2">
        <v>21</v>
      </c>
      <c r="E30" s="2">
        <v>1</v>
      </c>
      <c r="F30" s="14">
        <v>717519</v>
      </c>
      <c r="G30" s="14">
        <f t="shared" si="1"/>
        <v>717519</v>
      </c>
      <c r="H30" s="14"/>
      <c r="I30" s="14"/>
      <c r="J30" s="14"/>
      <c r="K30" s="14"/>
    </row>
    <row r="31" spans="2:11" ht="15.2" customHeight="1" x14ac:dyDescent="0.25">
      <c r="B31" s="3">
        <v>30</v>
      </c>
      <c r="C31" s="13" t="s">
        <v>134</v>
      </c>
      <c r="D31" s="2">
        <v>21</v>
      </c>
      <c r="E31" s="2">
        <v>1</v>
      </c>
      <c r="F31" s="14">
        <v>717519</v>
      </c>
      <c r="G31" s="14">
        <f t="shared" si="1"/>
        <v>717519</v>
      </c>
      <c r="H31" s="14"/>
      <c r="I31" s="14"/>
      <c r="J31" s="14"/>
      <c r="K31" s="14"/>
    </row>
    <row r="32" spans="2:11" ht="15.2" customHeight="1" x14ac:dyDescent="0.25">
      <c r="B32" s="3">
        <v>31</v>
      </c>
      <c r="C32" s="18" t="s">
        <v>117</v>
      </c>
      <c r="D32" s="2">
        <v>19</v>
      </c>
      <c r="E32" s="2">
        <v>1</v>
      </c>
      <c r="F32" s="14">
        <v>689273</v>
      </c>
      <c r="G32" s="14">
        <f t="shared" si="1"/>
        <v>689273</v>
      </c>
      <c r="H32" s="14"/>
      <c r="I32" s="14"/>
      <c r="J32" s="14"/>
      <c r="K32" s="14"/>
    </row>
    <row r="33" spans="2:11" ht="15.2" customHeight="1" x14ac:dyDescent="0.25">
      <c r="B33" s="3">
        <v>32</v>
      </c>
      <c r="C33" s="19" t="s">
        <v>18</v>
      </c>
      <c r="D33" s="20"/>
      <c r="E33" s="20"/>
      <c r="F33" s="14"/>
      <c r="G33" s="14"/>
      <c r="H33" s="14">
        <f>+SUM(G34:G37)</f>
        <v>5336710</v>
      </c>
      <c r="I33" s="14"/>
      <c r="J33" s="14"/>
      <c r="K33" s="14"/>
    </row>
    <row r="34" spans="2:11" ht="15.2" customHeight="1" x14ac:dyDescent="0.25">
      <c r="B34" s="3">
        <v>33</v>
      </c>
      <c r="C34" s="13" t="s">
        <v>137</v>
      </c>
      <c r="D34" s="3">
        <v>18</v>
      </c>
      <c r="E34" s="3">
        <v>1</v>
      </c>
      <c r="F34" s="14">
        <v>669618</v>
      </c>
      <c r="G34" s="14">
        <f t="shared" si="1"/>
        <v>669618</v>
      </c>
      <c r="H34" s="14"/>
      <c r="I34" s="14"/>
      <c r="J34" s="14"/>
      <c r="K34" s="14"/>
    </row>
    <row r="35" spans="2:11" ht="15.2" customHeight="1" x14ac:dyDescent="0.25">
      <c r="B35" s="3">
        <v>34</v>
      </c>
      <c r="C35" s="13" t="s">
        <v>118</v>
      </c>
      <c r="D35" s="3">
        <v>17</v>
      </c>
      <c r="E35" s="3">
        <v>2</v>
      </c>
      <c r="F35" s="14">
        <v>668154</v>
      </c>
      <c r="G35" s="14">
        <f t="shared" si="1"/>
        <v>1336308</v>
      </c>
      <c r="H35" s="14"/>
      <c r="I35" s="14"/>
      <c r="J35" s="14"/>
      <c r="K35" s="14"/>
    </row>
    <row r="36" spans="2:11" ht="15.2" customHeight="1" x14ac:dyDescent="0.25">
      <c r="B36" s="3">
        <v>35</v>
      </c>
      <c r="C36" s="13" t="s">
        <v>19</v>
      </c>
      <c r="D36" s="3">
        <v>16</v>
      </c>
      <c r="E36" s="3">
        <v>2</v>
      </c>
      <c r="F36" s="14">
        <v>666929</v>
      </c>
      <c r="G36" s="14">
        <f t="shared" si="1"/>
        <v>1333858</v>
      </c>
      <c r="H36" s="14"/>
      <c r="I36" s="14"/>
      <c r="J36" s="14"/>
      <c r="K36" s="14"/>
    </row>
    <row r="37" spans="2:11" ht="15.2" customHeight="1" x14ac:dyDescent="0.25">
      <c r="B37" s="3">
        <v>36</v>
      </c>
      <c r="C37" s="17" t="s">
        <v>20</v>
      </c>
      <c r="D37" s="21">
        <v>15</v>
      </c>
      <c r="E37" s="21">
        <f>2+1</f>
        <v>3</v>
      </c>
      <c r="F37" s="14">
        <v>665642</v>
      </c>
      <c r="G37" s="14">
        <f t="shared" si="1"/>
        <v>1996926</v>
      </c>
      <c r="H37" s="14"/>
      <c r="I37" s="14"/>
      <c r="J37" s="14"/>
      <c r="K37" s="14"/>
    </row>
    <row r="38" spans="2:11" ht="15.2" customHeight="1" x14ac:dyDescent="0.25">
      <c r="B38" s="3">
        <v>37</v>
      </c>
      <c r="C38" s="7" t="s">
        <v>21</v>
      </c>
      <c r="D38" s="22"/>
      <c r="E38" s="22"/>
      <c r="F38" s="14"/>
      <c r="G38" s="14">
        <f t="shared" ref="G38" si="2">1*F38</f>
        <v>0</v>
      </c>
      <c r="H38" s="14">
        <f>+SUM(G39:G42)</f>
        <v>5290392</v>
      </c>
      <c r="I38" s="14"/>
      <c r="J38" s="14"/>
      <c r="K38" s="14"/>
    </row>
    <row r="39" spans="2:11" ht="15" customHeight="1" x14ac:dyDescent="0.25">
      <c r="B39" s="3">
        <v>38</v>
      </c>
      <c r="C39" s="13" t="s">
        <v>119</v>
      </c>
      <c r="D39" s="2">
        <v>13</v>
      </c>
      <c r="E39" s="2">
        <v>4</v>
      </c>
      <c r="F39" s="14">
        <v>663257</v>
      </c>
      <c r="G39" s="14">
        <f t="shared" si="1"/>
        <v>2653028</v>
      </c>
      <c r="H39" s="14"/>
      <c r="I39" s="14"/>
      <c r="J39" s="14"/>
      <c r="K39" s="14"/>
    </row>
    <row r="40" spans="2:11" ht="15.2" customHeight="1" x14ac:dyDescent="0.25">
      <c r="B40" s="3">
        <v>39</v>
      </c>
      <c r="C40" s="1" t="s">
        <v>22</v>
      </c>
      <c r="D40" s="2">
        <v>12</v>
      </c>
      <c r="E40" s="2">
        <v>1</v>
      </c>
      <c r="F40" s="14">
        <v>661112</v>
      </c>
      <c r="G40" s="14">
        <f t="shared" si="1"/>
        <v>661112</v>
      </c>
      <c r="H40" s="14"/>
      <c r="I40" s="14"/>
      <c r="J40" s="14"/>
      <c r="K40" s="14"/>
    </row>
    <row r="41" spans="2:11" ht="15.2" customHeight="1" x14ac:dyDescent="0.25">
      <c r="B41" s="3">
        <v>40</v>
      </c>
      <c r="C41" s="1" t="s">
        <v>23</v>
      </c>
      <c r="D41" s="2">
        <v>11</v>
      </c>
      <c r="E41" s="2">
        <v>1</v>
      </c>
      <c r="F41" s="14">
        <v>660138</v>
      </c>
      <c r="G41" s="14">
        <f t="shared" si="1"/>
        <v>660138</v>
      </c>
      <c r="H41" s="14"/>
      <c r="I41" s="14"/>
      <c r="J41" s="14"/>
      <c r="K41" s="14"/>
    </row>
    <row r="42" spans="2:11" ht="15.2" customHeight="1" x14ac:dyDescent="0.25">
      <c r="B42" s="3">
        <v>41</v>
      </c>
      <c r="C42" s="1" t="s">
        <v>156</v>
      </c>
      <c r="D42" s="2">
        <v>9</v>
      </c>
      <c r="E42" s="2">
        <f>1+1</f>
        <v>2</v>
      </c>
      <c r="F42" s="14">
        <v>658057</v>
      </c>
      <c r="G42" s="14">
        <f t="shared" si="1"/>
        <v>1316114</v>
      </c>
      <c r="H42" s="14"/>
      <c r="I42" s="14"/>
      <c r="J42" s="14"/>
      <c r="K42" s="14"/>
    </row>
    <row r="43" spans="2:11" ht="15.2" customHeight="1" x14ac:dyDescent="0.25">
      <c r="B43" s="3">
        <v>42</v>
      </c>
      <c r="C43" s="15" t="s">
        <v>24</v>
      </c>
      <c r="D43" s="16"/>
      <c r="E43" s="16"/>
      <c r="F43" s="14"/>
      <c r="G43" s="14"/>
      <c r="H43" s="14">
        <f>+SUM(G44:G52)</f>
        <v>24218719</v>
      </c>
      <c r="I43" s="14"/>
      <c r="J43" s="14"/>
      <c r="K43" s="14"/>
    </row>
    <row r="44" spans="2:11" ht="15.2" customHeight="1" x14ac:dyDescent="0.25">
      <c r="B44" s="3">
        <v>43</v>
      </c>
      <c r="C44" s="1" t="s">
        <v>25</v>
      </c>
      <c r="D44" s="2">
        <v>10</v>
      </c>
      <c r="E44" s="2">
        <v>2</v>
      </c>
      <c r="F44" s="14">
        <v>659835</v>
      </c>
      <c r="G44" s="14">
        <f t="shared" si="1"/>
        <v>1319670</v>
      </c>
      <c r="H44" s="14"/>
      <c r="I44" s="14"/>
      <c r="J44" s="14"/>
      <c r="K44" s="14"/>
    </row>
    <row r="45" spans="2:11" ht="15.2" customHeight="1" x14ac:dyDescent="0.25">
      <c r="B45" s="3">
        <v>44</v>
      </c>
      <c r="C45" s="1" t="s">
        <v>26</v>
      </c>
      <c r="D45" s="2">
        <v>9</v>
      </c>
      <c r="E45" s="2">
        <v>2</v>
      </c>
      <c r="F45" s="14">
        <v>658057</v>
      </c>
      <c r="G45" s="14">
        <f t="shared" si="1"/>
        <v>1316114</v>
      </c>
      <c r="H45" s="14"/>
      <c r="I45" s="14"/>
      <c r="J45" s="14"/>
      <c r="K45" s="14"/>
    </row>
    <row r="46" spans="2:11" ht="15.2" customHeight="1" x14ac:dyDescent="0.25">
      <c r="B46" s="3">
        <v>45</v>
      </c>
      <c r="C46" s="1" t="s">
        <v>27</v>
      </c>
      <c r="D46" s="2">
        <v>8</v>
      </c>
      <c r="E46" s="2">
        <v>3</v>
      </c>
      <c r="F46" s="14">
        <v>656462</v>
      </c>
      <c r="G46" s="14">
        <f t="shared" si="1"/>
        <v>1969386</v>
      </c>
      <c r="H46" s="14"/>
      <c r="I46" s="14"/>
      <c r="J46" s="14"/>
      <c r="K46" s="14"/>
    </row>
    <row r="47" spans="2:11" ht="15.2" customHeight="1" x14ac:dyDescent="0.25">
      <c r="B47" s="3">
        <v>46</v>
      </c>
      <c r="C47" s="1" t="s">
        <v>28</v>
      </c>
      <c r="D47" s="2">
        <v>7</v>
      </c>
      <c r="E47" s="2">
        <f>2+1</f>
        <v>3</v>
      </c>
      <c r="F47" s="14">
        <v>655614</v>
      </c>
      <c r="G47" s="14">
        <f t="shared" si="1"/>
        <v>1966842</v>
      </c>
      <c r="H47" s="14"/>
      <c r="I47" s="14"/>
      <c r="J47" s="14"/>
      <c r="K47" s="14"/>
    </row>
    <row r="48" spans="2:11" ht="15.2" customHeight="1" x14ac:dyDescent="0.25">
      <c r="B48" s="3">
        <v>47</v>
      </c>
      <c r="C48" s="1" t="s">
        <v>29</v>
      </c>
      <c r="D48" s="2">
        <v>6</v>
      </c>
      <c r="E48" s="2">
        <v>5</v>
      </c>
      <c r="F48" s="14">
        <v>655001</v>
      </c>
      <c r="G48" s="14">
        <f t="shared" si="1"/>
        <v>3275005</v>
      </c>
      <c r="H48" s="14"/>
      <c r="I48" s="14"/>
      <c r="J48" s="14"/>
      <c r="K48" s="14"/>
    </row>
    <row r="49" spans="2:11" ht="15.2" customHeight="1" x14ac:dyDescent="0.25">
      <c r="B49" s="3">
        <v>48</v>
      </c>
      <c r="C49" s="1" t="s">
        <v>30</v>
      </c>
      <c r="D49" s="2">
        <v>5</v>
      </c>
      <c r="E49" s="2">
        <f>6+1-1</f>
        <v>6</v>
      </c>
      <c r="F49" s="14">
        <v>654386</v>
      </c>
      <c r="G49" s="14">
        <f t="shared" si="1"/>
        <v>3926316</v>
      </c>
      <c r="H49" s="14"/>
      <c r="I49" s="14"/>
      <c r="J49" s="14"/>
      <c r="K49" s="14"/>
    </row>
    <row r="50" spans="2:11" ht="15.2" customHeight="1" x14ac:dyDescent="0.25">
      <c r="B50" s="3">
        <v>49</v>
      </c>
      <c r="C50" s="1" t="s">
        <v>31</v>
      </c>
      <c r="D50" s="2">
        <v>4</v>
      </c>
      <c r="E50" s="2">
        <v>5</v>
      </c>
      <c r="F50" s="14">
        <v>653726</v>
      </c>
      <c r="G50" s="14">
        <f t="shared" si="1"/>
        <v>3268630</v>
      </c>
      <c r="H50" s="14"/>
      <c r="I50" s="14"/>
      <c r="J50" s="14"/>
      <c r="K50" s="14"/>
    </row>
    <row r="51" spans="2:11" ht="15.2" customHeight="1" x14ac:dyDescent="0.25">
      <c r="B51" s="3">
        <v>50</v>
      </c>
      <c r="C51" s="1" t="s">
        <v>32</v>
      </c>
      <c r="D51" s="2">
        <v>3</v>
      </c>
      <c r="E51" s="2">
        <f>3-1</f>
        <v>2</v>
      </c>
      <c r="F51" s="14">
        <v>652686</v>
      </c>
      <c r="G51" s="14">
        <f t="shared" si="1"/>
        <v>1305372</v>
      </c>
      <c r="H51" s="14"/>
      <c r="I51" s="14"/>
      <c r="J51" s="14"/>
      <c r="K51" s="14"/>
    </row>
    <row r="52" spans="2:11" ht="15.2" customHeight="1" x14ac:dyDescent="0.25">
      <c r="B52" s="3">
        <v>51</v>
      </c>
      <c r="C52" s="1" t="s">
        <v>33</v>
      </c>
      <c r="D52" s="2">
        <v>2</v>
      </c>
      <c r="E52" s="2">
        <f>7+1+1</f>
        <v>9</v>
      </c>
      <c r="F52" s="14">
        <v>652376</v>
      </c>
      <c r="G52" s="14">
        <f t="shared" si="1"/>
        <v>5871384</v>
      </c>
      <c r="H52" s="14"/>
      <c r="I52" s="14"/>
      <c r="J52" s="14"/>
      <c r="K52" s="14"/>
    </row>
    <row r="53" spans="2:11" ht="15.2" customHeight="1" x14ac:dyDescent="0.25">
      <c r="B53" s="3">
        <v>52</v>
      </c>
      <c r="C53" s="15" t="s">
        <v>34</v>
      </c>
      <c r="D53" s="16"/>
      <c r="E53" s="16"/>
      <c r="F53" s="14"/>
      <c r="G53" s="14"/>
      <c r="H53" s="14">
        <f>+SUM(G54:G60)</f>
        <v>9384348</v>
      </c>
      <c r="I53" s="14"/>
      <c r="J53" s="14"/>
      <c r="K53" s="14"/>
    </row>
    <row r="54" spans="2:11" ht="15.2" customHeight="1" x14ac:dyDescent="0.25">
      <c r="B54" s="3">
        <v>53</v>
      </c>
      <c r="C54" s="1" t="s">
        <v>35</v>
      </c>
      <c r="D54" s="2">
        <v>21</v>
      </c>
      <c r="E54" s="2">
        <v>1</v>
      </c>
      <c r="F54" s="14">
        <v>717519</v>
      </c>
      <c r="G54" s="14">
        <f t="shared" si="1"/>
        <v>717519</v>
      </c>
      <c r="H54" s="14"/>
      <c r="I54" s="14"/>
      <c r="J54" s="14"/>
      <c r="K54" s="14"/>
    </row>
    <row r="55" spans="2:11" ht="15.2" customHeight="1" x14ac:dyDescent="0.25">
      <c r="B55" s="3">
        <v>54</v>
      </c>
      <c r="C55" s="1" t="s">
        <v>142</v>
      </c>
      <c r="D55" s="2">
        <v>19</v>
      </c>
      <c r="E55" s="2">
        <v>1</v>
      </c>
      <c r="F55" s="14">
        <v>689273</v>
      </c>
      <c r="G55" s="14">
        <f t="shared" si="1"/>
        <v>689273</v>
      </c>
      <c r="H55" s="14"/>
      <c r="I55" s="14"/>
      <c r="J55" s="14"/>
      <c r="K55" s="14"/>
    </row>
    <row r="56" spans="2:11" ht="15.2" customHeight="1" x14ac:dyDescent="0.25">
      <c r="B56" s="3">
        <v>55</v>
      </c>
      <c r="C56" s="1" t="s">
        <v>36</v>
      </c>
      <c r="D56" s="2">
        <v>18</v>
      </c>
      <c r="E56" s="2">
        <v>1</v>
      </c>
      <c r="F56" s="14">
        <v>669618</v>
      </c>
      <c r="G56" s="14">
        <f t="shared" si="1"/>
        <v>669618</v>
      </c>
      <c r="H56" s="14"/>
      <c r="I56" s="14"/>
      <c r="J56" s="14"/>
      <c r="K56" s="14"/>
    </row>
    <row r="57" spans="2:11" ht="15.2" customHeight="1" x14ac:dyDescent="0.25">
      <c r="B57" s="3">
        <v>56</v>
      </c>
      <c r="C57" s="1" t="s">
        <v>37</v>
      </c>
      <c r="D57" s="2">
        <v>17</v>
      </c>
      <c r="E57" s="2">
        <v>1</v>
      </c>
      <c r="F57" s="14">
        <v>668154</v>
      </c>
      <c r="G57" s="14">
        <f t="shared" si="1"/>
        <v>668154</v>
      </c>
      <c r="H57" s="14"/>
      <c r="I57" s="14"/>
      <c r="J57" s="14"/>
      <c r="K57" s="14"/>
    </row>
    <row r="58" spans="2:11" ht="15.2" customHeight="1" x14ac:dyDescent="0.25">
      <c r="B58" s="3">
        <v>57</v>
      </c>
      <c r="C58" s="1" t="s">
        <v>38</v>
      </c>
      <c r="D58" s="2">
        <v>15</v>
      </c>
      <c r="E58" s="2">
        <v>2</v>
      </c>
      <c r="F58" s="14">
        <v>665642</v>
      </c>
      <c r="G58" s="14">
        <f t="shared" si="1"/>
        <v>1331284</v>
      </c>
      <c r="H58" s="14"/>
      <c r="I58" s="14"/>
      <c r="J58" s="14"/>
      <c r="K58" s="14"/>
    </row>
    <row r="59" spans="2:11" ht="15.2" customHeight="1" x14ac:dyDescent="0.25">
      <c r="B59" s="3">
        <v>58</v>
      </c>
      <c r="C59" s="1" t="s">
        <v>39</v>
      </c>
      <c r="D59" s="2">
        <v>14</v>
      </c>
      <c r="E59" s="2">
        <v>2</v>
      </c>
      <c r="F59" s="14">
        <v>664479</v>
      </c>
      <c r="G59" s="14">
        <f t="shared" si="1"/>
        <v>1328958</v>
      </c>
      <c r="H59" s="14"/>
      <c r="I59" s="14"/>
      <c r="J59" s="14"/>
      <c r="K59" s="14"/>
    </row>
    <row r="60" spans="2:11" ht="15.2" customHeight="1" x14ac:dyDescent="0.25">
      <c r="B60" s="3">
        <v>59</v>
      </c>
      <c r="C60" s="1" t="s">
        <v>40</v>
      </c>
      <c r="D60" s="2">
        <v>13</v>
      </c>
      <c r="E60" s="2">
        <f>5+1</f>
        <v>6</v>
      </c>
      <c r="F60" s="14">
        <v>663257</v>
      </c>
      <c r="G60" s="14">
        <f t="shared" si="1"/>
        <v>3979542</v>
      </c>
      <c r="H60" s="14"/>
      <c r="I60" s="14"/>
      <c r="J60" s="14"/>
      <c r="K60" s="14"/>
    </row>
    <row r="61" spans="2:11" ht="15.2" customHeight="1" x14ac:dyDescent="0.25">
      <c r="B61" s="3">
        <v>60</v>
      </c>
      <c r="C61" s="7" t="s">
        <v>41</v>
      </c>
      <c r="D61" s="22"/>
      <c r="E61" s="22"/>
      <c r="F61" s="14"/>
      <c r="G61" s="14"/>
      <c r="H61" s="14">
        <f>+SUM(G62:G69)</f>
        <v>11282122</v>
      </c>
      <c r="I61" s="14"/>
      <c r="J61" s="14"/>
      <c r="K61" s="14"/>
    </row>
    <row r="62" spans="2:11" ht="15.2" customHeight="1" x14ac:dyDescent="0.25">
      <c r="B62" s="3">
        <v>61</v>
      </c>
      <c r="C62" s="13" t="s">
        <v>42</v>
      </c>
      <c r="D62" s="3">
        <v>17</v>
      </c>
      <c r="E62" s="3">
        <f>5+1</f>
        <v>6</v>
      </c>
      <c r="F62" s="14">
        <v>668154</v>
      </c>
      <c r="G62" s="14">
        <f t="shared" si="1"/>
        <v>4008924</v>
      </c>
      <c r="H62" s="14"/>
      <c r="I62" s="14"/>
      <c r="J62" s="14"/>
      <c r="K62" s="14"/>
    </row>
    <row r="63" spans="2:11" ht="15.2" customHeight="1" x14ac:dyDescent="0.25">
      <c r="B63" s="3">
        <v>62</v>
      </c>
      <c r="C63" s="13" t="s">
        <v>43</v>
      </c>
      <c r="D63" s="3">
        <v>16</v>
      </c>
      <c r="E63" s="3">
        <v>2</v>
      </c>
      <c r="F63" s="14">
        <v>666929</v>
      </c>
      <c r="G63" s="14">
        <f t="shared" si="1"/>
        <v>1333858</v>
      </c>
      <c r="H63" s="14"/>
      <c r="I63" s="14"/>
      <c r="J63" s="14"/>
      <c r="K63" s="14"/>
    </row>
    <row r="64" spans="2:11" ht="15.2" customHeight="1" x14ac:dyDescent="0.25">
      <c r="B64" s="3">
        <v>63</v>
      </c>
      <c r="C64" s="13" t="s">
        <v>138</v>
      </c>
      <c r="D64" s="3">
        <v>15</v>
      </c>
      <c r="E64" s="3">
        <v>1</v>
      </c>
      <c r="F64" s="14">
        <v>665642</v>
      </c>
      <c r="G64" s="14">
        <f t="shared" si="1"/>
        <v>665642</v>
      </c>
      <c r="H64" s="14"/>
      <c r="I64" s="14"/>
      <c r="J64" s="14"/>
      <c r="K64" s="14"/>
    </row>
    <row r="65" spans="2:11" ht="15.2" customHeight="1" x14ac:dyDescent="0.25">
      <c r="B65" s="3">
        <v>64</v>
      </c>
      <c r="C65" s="13" t="s">
        <v>44</v>
      </c>
      <c r="D65" s="3">
        <v>14</v>
      </c>
      <c r="E65" s="3">
        <v>2</v>
      </c>
      <c r="F65" s="14">
        <v>664479</v>
      </c>
      <c r="G65" s="14">
        <f t="shared" si="1"/>
        <v>1328958</v>
      </c>
      <c r="H65" s="14"/>
      <c r="I65" s="14"/>
      <c r="J65" s="14"/>
      <c r="K65" s="14"/>
    </row>
    <row r="66" spans="2:11" ht="15.2" customHeight="1" x14ac:dyDescent="0.25">
      <c r="B66" s="3">
        <v>65</v>
      </c>
      <c r="C66" s="13" t="s">
        <v>45</v>
      </c>
      <c r="D66" s="2">
        <v>12</v>
      </c>
      <c r="E66" s="2">
        <v>2</v>
      </c>
      <c r="F66" s="14">
        <v>661112</v>
      </c>
      <c r="G66" s="14">
        <f t="shared" si="1"/>
        <v>1322224</v>
      </c>
      <c r="H66" s="14"/>
      <c r="I66" s="14"/>
      <c r="J66" s="14"/>
      <c r="K66" s="14"/>
    </row>
    <row r="67" spans="2:11" ht="15.2" customHeight="1" x14ac:dyDescent="0.25">
      <c r="B67" s="3">
        <v>66</v>
      </c>
      <c r="C67" s="13" t="s">
        <v>150</v>
      </c>
      <c r="D67" s="2">
        <v>11</v>
      </c>
      <c r="E67" s="2">
        <v>1</v>
      </c>
      <c r="F67" s="14">
        <v>660138</v>
      </c>
      <c r="G67" s="14">
        <f t="shared" si="1"/>
        <v>660138</v>
      </c>
      <c r="H67" s="14"/>
      <c r="I67" s="14"/>
      <c r="J67" s="14"/>
      <c r="K67" s="14"/>
    </row>
    <row r="68" spans="2:11" ht="14.25" customHeight="1" x14ac:dyDescent="0.25">
      <c r="B68" s="3">
        <v>67</v>
      </c>
      <c r="C68" s="13" t="s">
        <v>46</v>
      </c>
      <c r="D68" s="3">
        <v>6</v>
      </c>
      <c r="E68" s="3">
        <v>2</v>
      </c>
      <c r="F68" s="14">
        <v>655001</v>
      </c>
      <c r="G68" s="14">
        <f t="shared" si="1"/>
        <v>1310002</v>
      </c>
      <c r="H68" s="14"/>
      <c r="I68" s="14"/>
      <c r="J68" s="14"/>
      <c r="K68" s="14"/>
    </row>
    <row r="69" spans="2:11" ht="15.2" customHeight="1" x14ac:dyDescent="0.25">
      <c r="B69" s="3">
        <v>68</v>
      </c>
      <c r="C69" s="13" t="s">
        <v>140</v>
      </c>
      <c r="D69" s="3">
        <v>2</v>
      </c>
      <c r="E69" s="3">
        <v>1</v>
      </c>
      <c r="F69" s="14">
        <v>652376</v>
      </c>
      <c r="G69" s="14">
        <f t="shared" si="1"/>
        <v>652376</v>
      </c>
      <c r="H69" s="14"/>
      <c r="I69" s="14"/>
      <c r="J69" s="14"/>
      <c r="K69" s="14"/>
    </row>
    <row r="70" spans="2:11" ht="15.2" customHeight="1" x14ac:dyDescent="0.25">
      <c r="B70" s="3">
        <v>69</v>
      </c>
      <c r="C70" s="7" t="s">
        <v>47</v>
      </c>
      <c r="D70" s="22"/>
      <c r="E70" s="22"/>
      <c r="F70" s="14"/>
      <c r="G70" s="14"/>
      <c r="H70" s="14">
        <f>+SUM(G71:G80)</f>
        <v>12449955</v>
      </c>
      <c r="I70" s="14"/>
      <c r="J70" s="14"/>
      <c r="K70" s="14"/>
    </row>
    <row r="71" spans="2:11" ht="15.2" customHeight="1" x14ac:dyDescent="0.25">
      <c r="B71" s="3">
        <v>70</v>
      </c>
      <c r="C71" s="17" t="s">
        <v>120</v>
      </c>
      <c r="D71" s="21">
        <v>13</v>
      </c>
      <c r="E71" s="21">
        <v>1</v>
      </c>
      <c r="F71" s="14">
        <v>663257</v>
      </c>
      <c r="G71" s="14">
        <f t="shared" si="1"/>
        <v>663257</v>
      </c>
      <c r="H71" s="14"/>
      <c r="I71" s="14"/>
      <c r="J71" s="14"/>
      <c r="K71" s="14"/>
    </row>
    <row r="72" spans="2:11" ht="15.2" customHeight="1" x14ac:dyDescent="0.25">
      <c r="B72" s="3">
        <v>71</v>
      </c>
      <c r="C72" s="18" t="s">
        <v>48</v>
      </c>
      <c r="D72" s="23">
        <v>11</v>
      </c>
      <c r="E72" s="23">
        <v>1</v>
      </c>
      <c r="F72" s="14">
        <v>660138</v>
      </c>
      <c r="G72" s="14">
        <f t="shared" si="1"/>
        <v>660138</v>
      </c>
      <c r="H72" s="14"/>
      <c r="I72" s="14"/>
      <c r="J72" s="14"/>
      <c r="K72" s="14"/>
    </row>
    <row r="73" spans="2:11" ht="15.2" customHeight="1" x14ac:dyDescent="0.25">
      <c r="B73" s="3">
        <v>72</v>
      </c>
      <c r="C73" s="24" t="s">
        <v>121</v>
      </c>
      <c r="D73" s="25">
        <v>10</v>
      </c>
      <c r="E73" s="25">
        <v>1</v>
      </c>
      <c r="F73" s="14">
        <v>659835</v>
      </c>
      <c r="G73" s="14">
        <f t="shared" si="1"/>
        <v>659835</v>
      </c>
      <c r="H73" s="14"/>
      <c r="I73" s="14"/>
      <c r="J73" s="14"/>
      <c r="K73" s="14"/>
    </row>
    <row r="74" spans="2:11" ht="15.2" customHeight="1" x14ac:dyDescent="0.25">
      <c r="B74" s="3">
        <v>73</v>
      </c>
      <c r="C74" s="13" t="s">
        <v>122</v>
      </c>
      <c r="D74" s="25">
        <v>9</v>
      </c>
      <c r="E74" s="25">
        <v>1</v>
      </c>
      <c r="F74" s="14">
        <v>658057</v>
      </c>
      <c r="G74" s="14">
        <f t="shared" si="1"/>
        <v>658057</v>
      </c>
      <c r="H74" s="14"/>
      <c r="I74" s="14"/>
      <c r="J74" s="14"/>
      <c r="K74" s="14"/>
    </row>
    <row r="75" spans="2:11" ht="15.2" customHeight="1" x14ac:dyDescent="0.25">
      <c r="B75" s="3">
        <v>74</v>
      </c>
      <c r="C75" s="13" t="s">
        <v>49</v>
      </c>
      <c r="D75" s="2">
        <v>8</v>
      </c>
      <c r="E75" s="2">
        <v>2</v>
      </c>
      <c r="F75" s="14">
        <v>656462</v>
      </c>
      <c r="G75" s="14">
        <f t="shared" si="1"/>
        <v>1312924</v>
      </c>
      <c r="H75" s="14"/>
      <c r="I75" s="14"/>
      <c r="J75" s="14"/>
      <c r="K75" s="14"/>
    </row>
    <row r="76" spans="2:11" ht="15.2" customHeight="1" x14ac:dyDescent="0.25">
      <c r="B76" s="3">
        <v>75</v>
      </c>
      <c r="C76" s="13" t="s">
        <v>50</v>
      </c>
      <c r="D76" s="3">
        <v>7</v>
      </c>
      <c r="E76" s="3">
        <v>2</v>
      </c>
      <c r="F76" s="14">
        <v>655614</v>
      </c>
      <c r="G76" s="14">
        <f t="shared" si="1"/>
        <v>1311228</v>
      </c>
      <c r="H76" s="14"/>
      <c r="I76" s="14"/>
      <c r="J76" s="14"/>
      <c r="K76" s="14"/>
    </row>
    <row r="77" spans="2:11" ht="15.2" customHeight="1" x14ac:dyDescent="0.25">
      <c r="B77" s="3">
        <v>76</v>
      </c>
      <c r="C77" s="13" t="s">
        <v>51</v>
      </c>
      <c r="D77" s="3">
        <v>5</v>
      </c>
      <c r="E77" s="26">
        <f>1+1</f>
        <v>2</v>
      </c>
      <c r="F77" s="14">
        <v>654386</v>
      </c>
      <c r="G77" s="14">
        <f t="shared" si="1"/>
        <v>1308772</v>
      </c>
      <c r="H77" s="14"/>
      <c r="I77" s="14"/>
      <c r="J77" s="14"/>
      <c r="K77" s="14"/>
    </row>
    <row r="78" spans="2:11" ht="15.2" customHeight="1" x14ac:dyDescent="0.25">
      <c r="B78" s="3">
        <v>77</v>
      </c>
      <c r="C78" s="13" t="s">
        <v>123</v>
      </c>
      <c r="D78" s="3">
        <v>4</v>
      </c>
      <c r="E78" s="26">
        <v>3</v>
      </c>
      <c r="F78" s="14">
        <v>653726</v>
      </c>
      <c r="G78" s="14">
        <f t="shared" si="1"/>
        <v>1961178</v>
      </c>
      <c r="H78" s="14"/>
      <c r="I78" s="14"/>
      <c r="J78" s="14"/>
      <c r="K78" s="14"/>
    </row>
    <row r="79" spans="2:11" ht="15.2" customHeight="1" x14ac:dyDescent="0.25">
      <c r="B79" s="3">
        <v>78</v>
      </c>
      <c r="C79" s="13" t="s">
        <v>139</v>
      </c>
      <c r="D79" s="2">
        <v>3</v>
      </c>
      <c r="E79" s="27">
        <f>2-1</f>
        <v>1</v>
      </c>
      <c r="F79" s="14">
        <v>652686</v>
      </c>
      <c r="G79" s="14">
        <f t="shared" si="1"/>
        <v>652686</v>
      </c>
      <c r="H79" s="14"/>
      <c r="I79" s="14"/>
      <c r="J79" s="14"/>
      <c r="K79" s="14"/>
    </row>
    <row r="80" spans="2:11" ht="15.2" customHeight="1" x14ac:dyDescent="0.25">
      <c r="B80" s="3">
        <v>79</v>
      </c>
      <c r="C80" s="13" t="s">
        <v>52</v>
      </c>
      <c r="D80" s="3">
        <v>2</v>
      </c>
      <c r="E80" s="26">
        <f>4+1</f>
        <v>5</v>
      </c>
      <c r="F80" s="14">
        <v>652376</v>
      </c>
      <c r="G80" s="14">
        <f t="shared" si="1"/>
        <v>3261880</v>
      </c>
      <c r="H80" s="14"/>
      <c r="I80" s="14"/>
      <c r="J80" s="14"/>
      <c r="K80" s="14"/>
    </row>
    <row r="81" spans="2:11" ht="15.2" customHeight="1" x14ac:dyDescent="0.25">
      <c r="B81" s="3">
        <v>79</v>
      </c>
      <c r="C81" s="7" t="s">
        <v>53</v>
      </c>
      <c r="D81" s="22"/>
      <c r="E81" s="22"/>
      <c r="F81" s="14"/>
      <c r="G81" s="14"/>
      <c r="H81" s="14">
        <f>+SUM(G82:G88)</f>
        <v>12554540</v>
      </c>
      <c r="I81" s="14"/>
      <c r="J81" s="14"/>
      <c r="K81" s="14"/>
    </row>
    <row r="82" spans="2:11" ht="15.2" customHeight="1" x14ac:dyDescent="0.25">
      <c r="B82" s="3">
        <v>80</v>
      </c>
      <c r="C82" s="13" t="s">
        <v>54</v>
      </c>
      <c r="D82" s="3">
        <v>15</v>
      </c>
      <c r="E82" s="3">
        <v>2</v>
      </c>
      <c r="F82" s="14">
        <v>665642</v>
      </c>
      <c r="G82" s="14">
        <f t="shared" si="1"/>
        <v>1331284</v>
      </c>
      <c r="H82" s="14"/>
      <c r="I82" s="14"/>
      <c r="J82" s="14"/>
      <c r="K82" s="14"/>
    </row>
    <row r="83" spans="2:11" ht="15.2" customHeight="1" x14ac:dyDescent="0.25">
      <c r="B83" s="3">
        <v>81</v>
      </c>
      <c r="C83" s="1" t="s">
        <v>55</v>
      </c>
      <c r="D83" s="2">
        <v>14</v>
      </c>
      <c r="E83" s="2">
        <v>1</v>
      </c>
      <c r="F83" s="14">
        <v>664479</v>
      </c>
      <c r="G83" s="14">
        <f t="shared" si="1"/>
        <v>664479</v>
      </c>
      <c r="H83" s="14"/>
      <c r="I83" s="14"/>
      <c r="J83" s="14"/>
      <c r="K83" s="14"/>
    </row>
    <row r="84" spans="2:11" ht="15.2" customHeight="1" x14ac:dyDescent="0.25">
      <c r="B84" s="3">
        <v>82</v>
      </c>
      <c r="C84" s="1" t="s">
        <v>124</v>
      </c>
      <c r="D84" s="2">
        <v>13</v>
      </c>
      <c r="E84" s="2">
        <v>2</v>
      </c>
      <c r="F84" s="14">
        <v>663257</v>
      </c>
      <c r="G84" s="14">
        <f t="shared" si="1"/>
        <v>1326514</v>
      </c>
      <c r="H84" s="14"/>
      <c r="I84" s="14"/>
      <c r="J84" s="14"/>
      <c r="K84" s="14"/>
    </row>
    <row r="85" spans="2:11" ht="15.2" customHeight="1" x14ac:dyDescent="0.25">
      <c r="B85" s="3">
        <v>83</v>
      </c>
      <c r="C85" s="1" t="s">
        <v>135</v>
      </c>
      <c r="D85" s="2">
        <v>12</v>
      </c>
      <c r="E85" s="2">
        <v>2</v>
      </c>
      <c r="F85" s="14">
        <v>661112</v>
      </c>
      <c r="G85" s="14">
        <f t="shared" ref="G85:G88" si="3">+F85*E85</f>
        <v>1322224</v>
      </c>
      <c r="H85" s="14"/>
      <c r="I85" s="14"/>
      <c r="J85" s="14"/>
      <c r="K85" s="14"/>
    </row>
    <row r="86" spans="2:11" ht="15.2" customHeight="1" x14ac:dyDescent="0.25">
      <c r="B86" s="3">
        <v>84</v>
      </c>
      <c r="C86" s="1" t="s">
        <v>56</v>
      </c>
      <c r="D86" s="2">
        <v>11</v>
      </c>
      <c r="E86" s="2">
        <v>3</v>
      </c>
      <c r="F86" s="14">
        <v>660138</v>
      </c>
      <c r="G86" s="14">
        <f t="shared" si="3"/>
        <v>1980414</v>
      </c>
      <c r="H86" s="14"/>
      <c r="I86" s="14"/>
      <c r="J86" s="14"/>
      <c r="K86" s="14"/>
    </row>
    <row r="87" spans="2:11" ht="15.2" customHeight="1" x14ac:dyDescent="0.25">
      <c r="B87" s="3">
        <v>85</v>
      </c>
      <c r="C87" s="1" t="s">
        <v>57</v>
      </c>
      <c r="D87" s="2">
        <v>10</v>
      </c>
      <c r="E87" s="2">
        <v>4</v>
      </c>
      <c r="F87" s="14">
        <v>659835</v>
      </c>
      <c r="G87" s="14">
        <f t="shared" si="3"/>
        <v>2639340</v>
      </c>
      <c r="H87" s="14"/>
      <c r="I87" s="14"/>
      <c r="J87" s="14"/>
      <c r="K87" s="14"/>
    </row>
    <row r="88" spans="2:11" ht="15.2" customHeight="1" x14ac:dyDescent="0.25">
      <c r="B88" s="3">
        <v>86</v>
      </c>
      <c r="C88" s="1" t="s">
        <v>58</v>
      </c>
      <c r="D88" s="28">
        <v>9</v>
      </c>
      <c r="E88" s="29">
        <f>4+1</f>
        <v>5</v>
      </c>
      <c r="F88" s="14">
        <v>658057</v>
      </c>
      <c r="G88" s="14">
        <f t="shared" si="3"/>
        <v>3290285</v>
      </c>
      <c r="H88" s="14"/>
      <c r="I88" s="14"/>
      <c r="J88" s="14"/>
      <c r="K88" s="14"/>
    </row>
    <row r="89" spans="2:11" ht="15.2" customHeight="1" x14ac:dyDescent="0.25">
      <c r="B89" s="3">
        <v>87</v>
      </c>
      <c r="C89" s="15" t="s">
        <v>59</v>
      </c>
      <c r="D89" s="16"/>
      <c r="E89" s="16"/>
      <c r="F89" s="14"/>
      <c r="G89" s="14"/>
      <c r="H89" s="14">
        <f>+SUM(G90:G97)</f>
        <v>63356596</v>
      </c>
      <c r="I89" s="14"/>
      <c r="J89" s="14"/>
      <c r="K89" s="14"/>
    </row>
    <row r="90" spans="2:11" ht="15.2" customHeight="1" x14ac:dyDescent="0.25">
      <c r="B90" s="3">
        <v>88</v>
      </c>
      <c r="C90" s="1" t="s">
        <v>60</v>
      </c>
      <c r="D90" s="2">
        <v>8</v>
      </c>
      <c r="E90" s="2">
        <v>13</v>
      </c>
      <c r="F90" s="14">
        <v>656462</v>
      </c>
      <c r="G90" s="14">
        <f t="shared" ref="G90:G102" si="4">+F90*E90</f>
        <v>8534006</v>
      </c>
      <c r="H90" s="14"/>
      <c r="I90" s="14"/>
      <c r="J90" s="14"/>
      <c r="K90" s="14"/>
    </row>
    <row r="91" spans="2:11" ht="15.2" customHeight="1" x14ac:dyDescent="0.25">
      <c r="B91" s="3">
        <v>89</v>
      </c>
      <c r="C91" s="1" t="s">
        <v>61</v>
      </c>
      <c r="D91" s="2">
        <v>7</v>
      </c>
      <c r="E91" s="2">
        <v>3</v>
      </c>
      <c r="F91" s="14">
        <v>655614</v>
      </c>
      <c r="G91" s="14">
        <f t="shared" si="4"/>
        <v>1966842</v>
      </c>
      <c r="H91" s="14"/>
      <c r="I91" s="14"/>
      <c r="J91" s="14"/>
      <c r="K91" s="14"/>
    </row>
    <row r="92" spans="2:11" ht="15.2" customHeight="1" x14ac:dyDescent="0.25">
      <c r="B92" s="3">
        <v>90</v>
      </c>
      <c r="C92" s="1" t="s">
        <v>62</v>
      </c>
      <c r="D92" s="2">
        <v>6</v>
      </c>
      <c r="E92" s="2">
        <v>6</v>
      </c>
      <c r="F92" s="14">
        <v>655001</v>
      </c>
      <c r="G92" s="14">
        <f t="shared" si="4"/>
        <v>3930006</v>
      </c>
      <c r="H92" s="14"/>
      <c r="I92" s="14"/>
      <c r="J92" s="14"/>
      <c r="K92" s="14"/>
    </row>
    <row r="93" spans="2:11" ht="15.2" customHeight="1" x14ac:dyDescent="0.25">
      <c r="B93" s="3">
        <v>91</v>
      </c>
      <c r="C93" s="1" t="s">
        <v>63</v>
      </c>
      <c r="D93" s="2">
        <v>5</v>
      </c>
      <c r="E93" s="2">
        <v>5</v>
      </c>
      <c r="F93" s="14">
        <v>654386</v>
      </c>
      <c r="G93" s="14">
        <f t="shared" si="4"/>
        <v>3271930</v>
      </c>
      <c r="H93" s="14"/>
      <c r="I93" s="14"/>
      <c r="J93" s="14"/>
      <c r="K93" s="14"/>
    </row>
    <row r="94" spans="2:11" ht="15.2" customHeight="1" x14ac:dyDescent="0.25">
      <c r="B94" s="3">
        <v>92</v>
      </c>
      <c r="C94" s="1" t="s">
        <v>64</v>
      </c>
      <c r="D94" s="2">
        <v>4</v>
      </c>
      <c r="E94" s="2">
        <v>12</v>
      </c>
      <c r="F94" s="14">
        <v>653726</v>
      </c>
      <c r="G94" s="14">
        <f t="shared" si="4"/>
        <v>7844712</v>
      </c>
      <c r="H94" s="14"/>
      <c r="I94" s="14"/>
      <c r="J94" s="14"/>
      <c r="K94" s="14"/>
    </row>
    <row r="95" spans="2:11" ht="15.2" customHeight="1" x14ac:dyDescent="0.25">
      <c r="B95" s="3">
        <v>93</v>
      </c>
      <c r="C95" s="1" t="s">
        <v>65</v>
      </c>
      <c r="D95" s="2">
        <v>3</v>
      </c>
      <c r="E95" s="2">
        <v>26</v>
      </c>
      <c r="F95" s="14">
        <v>652686</v>
      </c>
      <c r="G95" s="14">
        <f t="shared" si="4"/>
        <v>16969836</v>
      </c>
      <c r="H95" s="14"/>
      <c r="I95" s="14"/>
      <c r="J95" s="14"/>
      <c r="K95" s="14"/>
    </row>
    <row r="96" spans="2:11" ht="15.2" customHeight="1" x14ac:dyDescent="0.25">
      <c r="B96" s="3">
        <v>94</v>
      </c>
      <c r="C96" s="1" t="s">
        <v>66</v>
      </c>
      <c r="D96" s="2">
        <v>2</v>
      </c>
      <c r="E96" s="2">
        <v>8</v>
      </c>
      <c r="F96" s="14">
        <v>652376</v>
      </c>
      <c r="G96" s="14">
        <f t="shared" si="4"/>
        <v>5219008</v>
      </c>
      <c r="H96" s="14"/>
      <c r="I96" s="14"/>
      <c r="J96" s="14"/>
      <c r="K96" s="14"/>
    </row>
    <row r="97" spans="2:11" ht="15.2" customHeight="1" x14ac:dyDescent="0.25">
      <c r="B97" s="3">
        <v>95</v>
      </c>
      <c r="C97" s="1" t="s">
        <v>67</v>
      </c>
      <c r="D97" s="2">
        <v>1</v>
      </c>
      <c r="E97" s="2">
        <f>23+1</f>
        <v>24</v>
      </c>
      <c r="F97" s="14">
        <v>650844</v>
      </c>
      <c r="G97" s="14">
        <f t="shared" si="4"/>
        <v>15620256</v>
      </c>
      <c r="H97" s="14"/>
      <c r="I97" s="14"/>
      <c r="J97" s="14"/>
      <c r="K97" s="14"/>
    </row>
    <row r="98" spans="2:11" ht="15.2" customHeight="1" x14ac:dyDescent="0.25">
      <c r="B98" s="3">
        <v>96</v>
      </c>
      <c r="C98" s="15" t="s">
        <v>68</v>
      </c>
      <c r="D98" s="16"/>
      <c r="E98" s="16"/>
      <c r="F98" s="14"/>
      <c r="G98" s="14"/>
      <c r="H98" s="14">
        <f>+SUM(G99:G102)</f>
        <v>11190245</v>
      </c>
      <c r="I98" s="14"/>
      <c r="J98" s="14"/>
      <c r="K98" s="14"/>
    </row>
    <row r="99" spans="2:11" ht="15.2" customHeight="1" x14ac:dyDescent="0.25">
      <c r="B99" s="3">
        <v>97</v>
      </c>
      <c r="C99" s="1" t="s">
        <v>69</v>
      </c>
      <c r="D99" s="2">
        <v>12</v>
      </c>
      <c r="E99" s="2">
        <v>2</v>
      </c>
      <c r="F99" s="14">
        <v>661112</v>
      </c>
      <c r="G99" s="14">
        <f t="shared" si="4"/>
        <v>1322224</v>
      </c>
      <c r="H99" s="14"/>
      <c r="I99" s="14"/>
      <c r="J99" s="14"/>
      <c r="K99" s="14"/>
    </row>
    <row r="100" spans="2:11" ht="15.2" customHeight="1" x14ac:dyDescent="0.25">
      <c r="B100" s="3">
        <v>98</v>
      </c>
      <c r="C100" s="1" t="s">
        <v>125</v>
      </c>
      <c r="D100" s="2">
        <v>10</v>
      </c>
      <c r="E100" s="2">
        <v>7</v>
      </c>
      <c r="F100" s="14">
        <v>659835</v>
      </c>
      <c r="G100" s="14">
        <f t="shared" si="4"/>
        <v>4618845</v>
      </c>
      <c r="H100" s="14"/>
      <c r="I100" s="14"/>
      <c r="J100" s="14"/>
      <c r="K100" s="14"/>
    </row>
    <row r="101" spans="2:11" ht="15.2" customHeight="1" x14ac:dyDescent="0.25">
      <c r="B101" s="3">
        <v>99</v>
      </c>
      <c r="C101" s="1" t="s">
        <v>70</v>
      </c>
      <c r="D101" s="2">
        <v>9</v>
      </c>
      <c r="E101" s="2">
        <v>3</v>
      </c>
      <c r="F101" s="14">
        <v>658057</v>
      </c>
      <c r="G101" s="14">
        <f t="shared" si="4"/>
        <v>1974171</v>
      </c>
      <c r="H101" s="14"/>
      <c r="I101" s="14"/>
      <c r="J101" s="14"/>
      <c r="K101" s="14"/>
    </row>
    <row r="102" spans="2:11" ht="15.2" customHeight="1" x14ac:dyDescent="0.25">
      <c r="B102" s="3">
        <v>100</v>
      </c>
      <c r="C102" s="1" t="s">
        <v>136</v>
      </c>
      <c r="D102" s="2">
        <v>6</v>
      </c>
      <c r="E102" s="2">
        <f>4+1</f>
        <v>5</v>
      </c>
      <c r="F102" s="14">
        <v>655001</v>
      </c>
      <c r="G102" s="14">
        <f t="shared" si="4"/>
        <v>3275005</v>
      </c>
      <c r="H102" s="14"/>
      <c r="I102" s="14"/>
      <c r="J102" s="14"/>
      <c r="K102" s="14"/>
    </row>
    <row r="103" spans="2:11" ht="15.2" customHeight="1" x14ac:dyDescent="0.25">
      <c r="B103" s="3">
        <v>101</v>
      </c>
      <c r="C103" s="15" t="s">
        <v>71</v>
      </c>
      <c r="D103" s="16"/>
      <c r="E103" s="16"/>
      <c r="F103" s="14"/>
      <c r="G103" s="14"/>
      <c r="H103" s="14">
        <f>+SUM(G104:G113)</f>
        <v>17710744</v>
      </c>
      <c r="I103" s="14"/>
      <c r="J103" s="14"/>
      <c r="K103" s="14"/>
    </row>
    <row r="104" spans="2:11" ht="15.2" customHeight="1" x14ac:dyDescent="0.25">
      <c r="B104" s="3">
        <v>102</v>
      </c>
      <c r="C104" s="1" t="s">
        <v>72</v>
      </c>
      <c r="D104" s="2">
        <v>12</v>
      </c>
      <c r="E104" s="2">
        <v>4</v>
      </c>
      <c r="F104" s="14">
        <v>661112</v>
      </c>
      <c r="G104" s="14">
        <f>+F104*E104</f>
        <v>2644448</v>
      </c>
      <c r="H104" s="14"/>
      <c r="I104" s="14"/>
      <c r="J104" s="14"/>
      <c r="K104" s="14"/>
    </row>
    <row r="105" spans="2:11" ht="15.2" customHeight="1" x14ac:dyDescent="0.25">
      <c r="B105" s="3">
        <v>103</v>
      </c>
      <c r="C105" s="1" t="s">
        <v>73</v>
      </c>
      <c r="D105" s="2">
        <v>11</v>
      </c>
      <c r="E105" s="2">
        <v>1</v>
      </c>
      <c r="F105" s="14">
        <v>660138</v>
      </c>
      <c r="G105" s="14">
        <f>+F105*E105</f>
        <v>660138</v>
      </c>
      <c r="H105" s="14"/>
      <c r="I105" s="14"/>
      <c r="J105" s="14"/>
      <c r="K105" s="14"/>
    </row>
    <row r="106" spans="2:11" ht="15.2" customHeight="1" x14ac:dyDescent="0.25">
      <c r="B106" s="3">
        <v>104</v>
      </c>
      <c r="C106" s="1" t="s">
        <v>74</v>
      </c>
      <c r="D106" s="2">
        <v>10</v>
      </c>
      <c r="E106" s="2">
        <v>1</v>
      </c>
      <c r="F106" s="14">
        <v>659835</v>
      </c>
      <c r="G106" s="14">
        <f>+F106*E106</f>
        <v>659835</v>
      </c>
      <c r="H106" s="14"/>
      <c r="I106" s="14"/>
      <c r="J106" s="14"/>
      <c r="K106" s="14"/>
    </row>
    <row r="107" spans="2:11" ht="15.2" customHeight="1" x14ac:dyDescent="0.25">
      <c r="B107" s="3">
        <v>105</v>
      </c>
      <c r="C107" s="1" t="s">
        <v>75</v>
      </c>
      <c r="D107" s="2">
        <v>9</v>
      </c>
      <c r="E107" s="2">
        <v>3</v>
      </c>
      <c r="F107" s="14">
        <v>658057</v>
      </c>
      <c r="G107" s="14">
        <f>+F107*E107</f>
        <v>1974171</v>
      </c>
      <c r="H107" s="14"/>
      <c r="I107" s="14"/>
      <c r="J107" s="14"/>
      <c r="K107" s="14"/>
    </row>
    <row r="108" spans="2:11" ht="15.2" customHeight="1" x14ac:dyDescent="0.25">
      <c r="B108" s="3">
        <v>106</v>
      </c>
      <c r="C108" s="1" t="s">
        <v>76</v>
      </c>
      <c r="D108" s="2">
        <v>8</v>
      </c>
      <c r="E108" s="2">
        <v>1</v>
      </c>
      <c r="F108" s="14">
        <v>656462</v>
      </c>
      <c r="G108" s="14">
        <f t="shared" ref="G108:G109" si="5">1*F108</f>
        <v>656462</v>
      </c>
      <c r="H108" s="14"/>
      <c r="I108" s="14"/>
      <c r="J108" s="14"/>
      <c r="K108" s="14"/>
    </row>
    <row r="109" spans="2:11" ht="15.2" customHeight="1" x14ac:dyDescent="0.25">
      <c r="B109" s="3">
        <v>107</v>
      </c>
      <c r="C109" s="1" t="s">
        <v>77</v>
      </c>
      <c r="D109" s="2">
        <v>7</v>
      </c>
      <c r="E109" s="2">
        <v>1</v>
      </c>
      <c r="F109" s="14">
        <v>655614</v>
      </c>
      <c r="G109" s="14">
        <f t="shared" si="5"/>
        <v>655614</v>
      </c>
      <c r="H109" s="14"/>
      <c r="I109" s="14"/>
      <c r="J109" s="14"/>
      <c r="K109" s="14"/>
    </row>
    <row r="110" spans="2:11" ht="15.2" customHeight="1" x14ac:dyDescent="0.25">
      <c r="B110" s="3">
        <v>108</v>
      </c>
      <c r="C110" s="30" t="s">
        <v>78</v>
      </c>
      <c r="D110" s="31">
        <v>6</v>
      </c>
      <c r="E110" s="31">
        <v>4</v>
      </c>
      <c r="F110" s="14">
        <v>655001</v>
      </c>
      <c r="G110" s="14">
        <f>+E110*F110</f>
        <v>2620004</v>
      </c>
      <c r="H110" s="14"/>
      <c r="I110" s="14"/>
      <c r="J110" s="14"/>
      <c r="K110" s="14"/>
    </row>
    <row r="111" spans="2:11" ht="15.2" customHeight="1" x14ac:dyDescent="0.25">
      <c r="B111" s="3">
        <v>109</v>
      </c>
      <c r="C111" s="32" t="s">
        <v>79</v>
      </c>
      <c r="D111" s="4">
        <v>5</v>
      </c>
      <c r="E111" s="4">
        <v>4</v>
      </c>
      <c r="F111" s="14">
        <v>654386</v>
      </c>
      <c r="G111" s="14">
        <f>+E111*F111</f>
        <v>2617544</v>
      </c>
      <c r="H111" s="14"/>
      <c r="I111" s="14"/>
      <c r="J111" s="14"/>
      <c r="K111" s="14"/>
    </row>
    <row r="112" spans="2:11" ht="15.2" customHeight="1" x14ac:dyDescent="0.25">
      <c r="B112" s="3">
        <v>109</v>
      </c>
      <c r="C112" s="32" t="s">
        <v>151</v>
      </c>
      <c r="D112" s="4">
        <v>4</v>
      </c>
      <c r="E112" s="4">
        <v>1</v>
      </c>
      <c r="F112" s="14">
        <v>653726</v>
      </c>
      <c r="G112" s="14">
        <f>+E112*F112</f>
        <v>653726</v>
      </c>
      <c r="H112" s="14"/>
      <c r="I112" s="14"/>
      <c r="J112" s="14"/>
      <c r="K112" s="14"/>
    </row>
    <row r="113" spans="2:13" ht="15.2" customHeight="1" x14ac:dyDescent="0.25">
      <c r="B113" s="3">
        <v>110</v>
      </c>
      <c r="C113" s="32" t="s">
        <v>152</v>
      </c>
      <c r="D113" s="4">
        <v>3</v>
      </c>
      <c r="E113" s="4">
        <f>5+2</f>
        <v>7</v>
      </c>
      <c r="F113" s="14">
        <v>652686</v>
      </c>
      <c r="G113" s="14">
        <f>+E113*F113</f>
        <v>4568802</v>
      </c>
      <c r="H113" s="14"/>
      <c r="I113" s="14"/>
      <c r="J113" s="14"/>
      <c r="K113" s="14"/>
    </row>
    <row r="114" spans="2:13" ht="15.2" customHeight="1" x14ac:dyDescent="0.25">
      <c r="B114" s="3">
        <v>111</v>
      </c>
      <c r="C114" s="15" t="s">
        <v>80</v>
      </c>
      <c r="D114" s="33"/>
      <c r="E114" s="33"/>
      <c r="F114" s="14"/>
      <c r="G114" s="14"/>
      <c r="H114" s="14"/>
      <c r="I114" s="14">
        <f>SUM(H115:H124)</f>
        <v>211192117</v>
      </c>
      <c r="J114" s="14"/>
      <c r="K114" s="14"/>
    </row>
    <row r="115" spans="2:13" ht="15.2" customHeight="1" x14ac:dyDescent="0.25">
      <c r="B115" s="3">
        <v>112</v>
      </c>
      <c r="C115" s="1" t="s">
        <v>81</v>
      </c>
      <c r="D115" s="16"/>
      <c r="E115" s="16"/>
      <c r="F115" s="14"/>
      <c r="G115" s="14"/>
      <c r="H115" s="14">
        <v>5000000</v>
      </c>
      <c r="I115" s="14"/>
      <c r="J115" s="14"/>
      <c r="K115" s="14"/>
    </row>
    <row r="116" spans="2:13" ht="15.2" customHeight="1" x14ac:dyDescent="0.25">
      <c r="B116" s="3">
        <v>113</v>
      </c>
      <c r="C116" s="1" t="s">
        <v>82</v>
      </c>
      <c r="D116" s="16"/>
      <c r="E116" s="16"/>
      <c r="F116" s="14"/>
      <c r="G116" s="14"/>
      <c r="H116" s="14">
        <v>1000000</v>
      </c>
      <c r="I116" s="14"/>
      <c r="J116" s="14"/>
      <c r="K116" s="14"/>
    </row>
    <row r="117" spans="2:13" ht="15.2" customHeight="1" x14ac:dyDescent="0.25">
      <c r="B117" s="3">
        <v>114</v>
      </c>
      <c r="C117" s="1" t="s">
        <v>83</v>
      </c>
      <c r="D117" s="16"/>
      <c r="E117" s="16"/>
      <c r="F117" s="14"/>
      <c r="G117" s="14"/>
      <c r="H117" s="14">
        <f>140500000+28746</f>
        <v>140528746</v>
      </c>
      <c r="I117" s="14"/>
      <c r="J117" s="14"/>
      <c r="K117" s="14"/>
      <c r="M117">
        <f>145485151/670000000</f>
        <v>0.21714201641791045</v>
      </c>
    </row>
    <row r="118" spans="2:13" ht="15.2" customHeight="1" x14ac:dyDescent="0.25">
      <c r="B118" s="3">
        <v>115</v>
      </c>
      <c r="C118" s="1" t="s">
        <v>84</v>
      </c>
      <c r="D118" s="16"/>
      <c r="E118" s="16"/>
      <c r="F118" s="14"/>
      <c r="G118" s="14"/>
      <c r="H118" s="14">
        <v>15296700</v>
      </c>
      <c r="I118" s="14"/>
      <c r="J118" s="14"/>
      <c r="K118" s="14"/>
    </row>
    <row r="119" spans="2:13" ht="15.2" customHeight="1" x14ac:dyDescent="0.25">
      <c r="B119" s="3">
        <v>116</v>
      </c>
      <c r="C119" s="1" t="s">
        <v>85</v>
      </c>
      <c r="D119" s="16"/>
      <c r="E119" s="16"/>
      <c r="F119" s="14"/>
      <c r="G119" s="14"/>
      <c r="H119" s="14">
        <v>3441800</v>
      </c>
      <c r="I119" s="14"/>
      <c r="J119" s="14"/>
      <c r="K119" s="14"/>
    </row>
    <row r="120" spans="2:13" ht="15.2" customHeight="1" x14ac:dyDescent="0.25">
      <c r="B120" s="3">
        <v>117</v>
      </c>
      <c r="C120" s="1" t="s">
        <v>86</v>
      </c>
      <c r="D120" s="16"/>
      <c r="E120" s="16"/>
      <c r="F120" s="14"/>
      <c r="G120" s="14"/>
      <c r="H120" s="14">
        <f>16250000+28746</f>
        <v>16278746</v>
      </c>
      <c r="I120" s="14"/>
      <c r="J120" s="14"/>
      <c r="K120" s="14"/>
    </row>
    <row r="121" spans="2:13" ht="15.2" customHeight="1" x14ac:dyDescent="0.25">
      <c r="B121" s="3">
        <v>118</v>
      </c>
      <c r="C121" s="1" t="s">
        <v>87</v>
      </c>
      <c r="D121" s="16"/>
      <c r="E121" s="16"/>
      <c r="F121" s="14"/>
      <c r="G121" s="14"/>
      <c r="H121" s="14">
        <v>383217</v>
      </c>
      <c r="I121" s="14"/>
      <c r="J121" s="14"/>
      <c r="K121" s="14"/>
    </row>
    <row r="122" spans="2:13" ht="15.2" customHeight="1" x14ac:dyDescent="0.25">
      <c r="B122" s="3">
        <v>119</v>
      </c>
      <c r="C122" s="1" t="s">
        <v>88</v>
      </c>
      <c r="D122" s="16"/>
      <c r="E122" s="16"/>
      <c r="F122" s="14"/>
      <c r="G122" s="14"/>
      <c r="H122" s="14">
        <v>419408</v>
      </c>
      <c r="I122" s="14"/>
      <c r="J122" s="14"/>
      <c r="K122" s="14"/>
    </row>
    <row r="123" spans="2:13" ht="15.2" customHeight="1" x14ac:dyDescent="0.25">
      <c r="B123" s="3">
        <v>120</v>
      </c>
      <c r="C123" s="1" t="s">
        <v>89</v>
      </c>
      <c r="D123" s="16"/>
      <c r="E123" s="16"/>
      <c r="F123" s="14"/>
      <c r="G123" s="14"/>
      <c r="H123" s="14">
        <v>23843500</v>
      </c>
      <c r="I123" s="14"/>
      <c r="J123" s="14"/>
      <c r="K123" s="14"/>
    </row>
    <row r="124" spans="2:13" ht="15.2" customHeight="1" x14ac:dyDescent="0.25">
      <c r="B124" s="3">
        <v>121</v>
      </c>
      <c r="C124" s="1" t="s">
        <v>90</v>
      </c>
      <c r="D124" s="16"/>
      <c r="E124" s="16"/>
      <c r="F124" s="14"/>
      <c r="G124" s="14"/>
      <c r="H124" s="14">
        <v>5000000</v>
      </c>
      <c r="I124" s="14"/>
      <c r="J124" s="14"/>
      <c r="K124" s="14"/>
    </row>
    <row r="125" spans="2:13" ht="15.2" customHeight="1" x14ac:dyDescent="0.25">
      <c r="B125" s="3">
        <v>122</v>
      </c>
      <c r="C125" s="15" t="s">
        <v>91</v>
      </c>
      <c r="D125" s="16"/>
      <c r="E125" s="16"/>
      <c r="F125" s="14"/>
      <c r="G125" s="14"/>
      <c r="H125" s="14"/>
      <c r="I125" s="14">
        <f>+H126</f>
        <v>40250000</v>
      </c>
      <c r="J125" s="14"/>
      <c r="K125" s="14"/>
    </row>
    <row r="126" spans="2:13" ht="15.2" customHeight="1" x14ac:dyDescent="0.25">
      <c r="B126" s="3">
        <v>123</v>
      </c>
      <c r="C126" s="1" t="s">
        <v>92</v>
      </c>
      <c r="D126" s="16"/>
      <c r="E126" s="16"/>
      <c r="F126" s="14"/>
      <c r="G126" s="14"/>
      <c r="H126" s="14">
        <v>40250000</v>
      </c>
      <c r="I126" s="14"/>
      <c r="J126" s="14"/>
      <c r="K126" s="14"/>
    </row>
    <row r="127" spans="2:13" ht="15.2" customHeight="1" x14ac:dyDescent="0.25">
      <c r="B127" s="3">
        <v>124</v>
      </c>
      <c r="C127" s="15" t="s">
        <v>93</v>
      </c>
      <c r="D127" s="16"/>
      <c r="E127" s="16"/>
      <c r="F127" s="14"/>
      <c r="G127" s="14"/>
      <c r="H127" s="14"/>
      <c r="I127" s="14">
        <f>+SUM(H128:H129)</f>
        <v>70705143</v>
      </c>
      <c r="J127" s="14"/>
      <c r="K127" s="14"/>
    </row>
    <row r="128" spans="2:13" ht="15.2" customHeight="1" x14ac:dyDescent="0.25">
      <c r="B128" s="3">
        <v>125</v>
      </c>
      <c r="C128" s="1" t="s">
        <v>94</v>
      </c>
      <c r="D128" s="16"/>
      <c r="E128" s="16"/>
      <c r="F128" s="14"/>
      <c r="G128" s="14"/>
      <c r="H128" s="14">
        <f>70705143*0.65+0.05</f>
        <v>45958343</v>
      </c>
      <c r="I128" s="14"/>
      <c r="J128" s="14"/>
      <c r="K128" s="14"/>
    </row>
    <row r="129" spans="2:11" ht="15.2" customHeight="1" x14ac:dyDescent="0.25">
      <c r="B129" s="3">
        <v>126</v>
      </c>
      <c r="C129" s="1" t="s">
        <v>95</v>
      </c>
      <c r="D129" s="16"/>
      <c r="E129" s="16"/>
      <c r="F129" s="14"/>
      <c r="G129" s="14"/>
      <c r="H129" s="14">
        <f>70705143*0.35-0.05</f>
        <v>24746799.999999996</v>
      </c>
      <c r="I129" s="14"/>
      <c r="J129" s="14"/>
      <c r="K129" s="14"/>
    </row>
    <row r="130" spans="2:11" ht="15.2" customHeight="1" x14ac:dyDescent="0.25">
      <c r="B130" s="3">
        <v>127</v>
      </c>
      <c r="C130" s="15" t="s">
        <v>96</v>
      </c>
      <c r="D130" s="16"/>
      <c r="E130" s="16"/>
      <c r="F130" s="14"/>
      <c r="G130" s="14"/>
      <c r="H130" s="14"/>
      <c r="I130" s="14">
        <f>+SUM(H131:H132)</f>
        <v>37562300</v>
      </c>
      <c r="J130" s="14"/>
      <c r="K130" s="14"/>
    </row>
    <row r="131" spans="2:11" ht="15.2" customHeight="1" x14ac:dyDescent="0.25">
      <c r="B131" s="3">
        <v>128</v>
      </c>
      <c r="C131" s="1" t="s">
        <v>97</v>
      </c>
      <c r="D131" s="16"/>
      <c r="E131" s="16"/>
      <c r="F131" s="14"/>
      <c r="G131" s="14"/>
      <c r="H131" s="14">
        <v>19886000</v>
      </c>
      <c r="I131" s="14"/>
      <c r="J131" s="14"/>
      <c r="K131" s="14"/>
    </row>
    <row r="132" spans="2:11" ht="15.2" customHeight="1" x14ac:dyDescent="0.25">
      <c r="B132" s="3">
        <v>129</v>
      </c>
      <c r="C132" s="1" t="s">
        <v>98</v>
      </c>
      <c r="D132" s="16"/>
      <c r="E132" s="16"/>
      <c r="F132" s="14"/>
      <c r="G132" s="14"/>
      <c r="H132" s="14">
        <v>17676300</v>
      </c>
      <c r="I132" s="14"/>
      <c r="J132" s="14"/>
      <c r="K132" s="14"/>
    </row>
    <row r="133" spans="2:11" ht="15.2" customHeight="1" x14ac:dyDescent="0.25">
      <c r="B133" s="3">
        <v>130</v>
      </c>
      <c r="C133" s="15" t="s">
        <v>99</v>
      </c>
      <c r="D133" s="16"/>
      <c r="E133" s="16"/>
      <c r="F133" s="14"/>
      <c r="G133" s="14"/>
      <c r="H133" s="14"/>
      <c r="I133" s="14">
        <f>+H134</f>
        <v>5000000</v>
      </c>
      <c r="J133" s="14"/>
      <c r="K133" s="14"/>
    </row>
    <row r="134" spans="2:11" ht="15.2" customHeight="1" x14ac:dyDescent="0.25">
      <c r="B134" s="3">
        <v>131</v>
      </c>
      <c r="C134" s="1" t="s">
        <v>100</v>
      </c>
      <c r="D134" s="16"/>
      <c r="E134" s="16"/>
      <c r="F134" s="14"/>
      <c r="G134" s="14"/>
      <c r="H134" s="14">
        <v>5000000</v>
      </c>
      <c r="I134" s="14"/>
      <c r="J134" s="14"/>
      <c r="K134" s="14"/>
    </row>
    <row r="135" spans="2:11" ht="15.2" customHeight="1" x14ac:dyDescent="0.25">
      <c r="B135" s="3">
        <v>132</v>
      </c>
      <c r="C135" s="15" t="s">
        <v>101</v>
      </c>
      <c r="D135" s="16"/>
      <c r="E135" s="16"/>
      <c r="F135" s="14"/>
      <c r="G135" s="14"/>
      <c r="H135" s="14"/>
      <c r="I135" s="14">
        <f>+H136</f>
        <v>36431149</v>
      </c>
      <c r="J135" s="14"/>
      <c r="K135" s="14"/>
    </row>
    <row r="136" spans="2:11" ht="15.2" customHeight="1" x14ac:dyDescent="0.25">
      <c r="B136" s="3">
        <v>133</v>
      </c>
      <c r="C136" s="1" t="s">
        <v>102</v>
      </c>
      <c r="D136" s="16"/>
      <c r="E136" s="16"/>
      <c r="F136" s="14"/>
      <c r="G136" s="14"/>
      <c r="H136" s="14">
        <v>36431149</v>
      </c>
      <c r="I136" s="14"/>
      <c r="J136" s="14"/>
      <c r="K136" s="14"/>
    </row>
    <row r="137" spans="2:11" ht="15.2" customHeight="1" x14ac:dyDescent="0.25">
      <c r="B137" s="3">
        <v>134</v>
      </c>
      <c r="C137" s="15" t="s">
        <v>153</v>
      </c>
      <c r="D137" s="16"/>
      <c r="E137" s="16"/>
      <c r="F137" s="14"/>
      <c r="G137" s="14"/>
      <c r="H137" s="14"/>
      <c r="I137" s="14"/>
      <c r="J137" s="14">
        <f>SUM(I138:I152)</f>
        <v>337432333</v>
      </c>
      <c r="K137" s="14"/>
    </row>
    <row r="138" spans="2:11" ht="15.2" customHeight="1" x14ac:dyDescent="0.25">
      <c r="B138" s="3">
        <v>135</v>
      </c>
      <c r="C138" s="15" t="s">
        <v>103</v>
      </c>
      <c r="D138" s="16"/>
      <c r="E138" s="16"/>
      <c r="F138" s="14"/>
      <c r="G138" s="14"/>
      <c r="H138" s="14"/>
      <c r="I138" s="14">
        <f>+H139+H140</f>
        <v>192766300</v>
      </c>
      <c r="J138" s="14"/>
      <c r="K138" s="14"/>
    </row>
    <row r="139" spans="2:11" ht="15.2" customHeight="1" x14ac:dyDescent="0.25">
      <c r="B139" s="3">
        <v>136</v>
      </c>
      <c r="C139" s="1" t="s">
        <v>104</v>
      </c>
      <c r="D139" s="16"/>
      <c r="E139" s="16"/>
      <c r="F139" s="14"/>
      <c r="G139" s="14"/>
      <c r="H139" s="14">
        <v>160265000</v>
      </c>
      <c r="I139" s="14"/>
      <c r="J139" s="14"/>
      <c r="K139" s="14"/>
    </row>
    <row r="140" spans="2:11" ht="15.2" customHeight="1" x14ac:dyDescent="0.25">
      <c r="B140" s="3">
        <v>137</v>
      </c>
      <c r="C140" s="1" t="s">
        <v>105</v>
      </c>
      <c r="D140" s="16"/>
      <c r="E140" s="16"/>
      <c r="F140" s="14"/>
      <c r="G140" s="14"/>
      <c r="H140" s="14">
        <v>32501300</v>
      </c>
      <c r="I140" s="14"/>
      <c r="J140" s="14"/>
      <c r="K140" s="14"/>
    </row>
    <row r="141" spans="2:11" ht="15.2" customHeight="1" x14ac:dyDescent="0.25">
      <c r="B141" s="3">
        <v>138</v>
      </c>
      <c r="C141" s="15" t="s">
        <v>80</v>
      </c>
      <c r="D141" s="16"/>
      <c r="E141" s="16"/>
      <c r="F141" s="14"/>
      <c r="G141" s="14"/>
      <c r="H141" s="14"/>
      <c r="I141" s="14">
        <f>SUM(H142:H143)</f>
        <v>34164476</v>
      </c>
      <c r="J141" s="14"/>
      <c r="K141" s="14"/>
    </row>
    <row r="142" spans="2:11" ht="15.2" customHeight="1" x14ac:dyDescent="0.25">
      <c r="B142" s="3">
        <v>139</v>
      </c>
      <c r="C142" s="1" t="s">
        <v>86</v>
      </c>
      <c r="D142" s="16"/>
      <c r="E142" s="16"/>
      <c r="F142" s="14"/>
      <c r="G142" s="14"/>
      <c r="H142" s="14">
        <v>6163531</v>
      </c>
      <c r="I142" s="14"/>
      <c r="J142" s="14"/>
      <c r="K142" s="14"/>
    </row>
    <row r="143" spans="2:11" ht="15.2" customHeight="1" x14ac:dyDescent="0.25">
      <c r="B143" s="3">
        <v>140</v>
      </c>
      <c r="C143" s="1" t="s">
        <v>89</v>
      </c>
      <c r="D143" s="16"/>
      <c r="E143" s="16"/>
      <c r="F143" s="14"/>
      <c r="G143" s="14"/>
      <c r="H143" s="14">
        <v>28000945</v>
      </c>
      <c r="I143" s="14"/>
      <c r="J143" s="14"/>
      <c r="K143" s="14"/>
    </row>
    <row r="144" spans="2:11" ht="15.2" customHeight="1" x14ac:dyDescent="0.25">
      <c r="B144" s="3">
        <v>141</v>
      </c>
      <c r="C144" s="15" t="s">
        <v>91</v>
      </c>
      <c r="D144" s="16"/>
      <c r="E144" s="16"/>
      <c r="F144" s="14"/>
      <c r="G144" s="14"/>
      <c r="H144" s="14"/>
      <c r="I144" s="14">
        <f>+H145</f>
        <v>22637341</v>
      </c>
      <c r="J144" s="14"/>
      <c r="K144" s="14"/>
    </row>
    <row r="145" spans="2:11" ht="15.2" customHeight="1" x14ac:dyDescent="0.25">
      <c r="B145" s="3">
        <v>142</v>
      </c>
      <c r="C145" s="1" t="s">
        <v>154</v>
      </c>
      <c r="D145" s="16"/>
      <c r="E145" s="16"/>
      <c r="F145" s="14"/>
      <c r="G145" s="14"/>
      <c r="H145" s="14">
        <v>22637341</v>
      </c>
      <c r="I145" s="14"/>
      <c r="J145" s="14"/>
      <c r="K145" s="14"/>
    </row>
    <row r="146" spans="2:11" ht="15.2" customHeight="1" x14ac:dyDescent="0.25">
      <c r="B146" s="3">
        <v>143</v>
      </c>
      <c r="C146" s="15" t="s">
        <v>93</v>
      </c>
      <c r="D146" s="16"/>
      <c r="E146" s="16"/>
      <c r="F146" s="14"/>
      <c r="G146" s="14"/>
      <c r="H146" s="14"/>
      <c r="I146" s="14">
        <f>SUM(H147:H148)</f>
        <v>42930488</v>
      </c>
      <c r="J146" s="14"/>
      <c r="K146" s="14"/>
    </row>
    <row r="147" spans="2:11" ht="15.2" customHeight="1" x14ac:dyDescent="0.25">
      <c r="B147" s="3">
        <v>144</v>
      </c>
      <c r="C147" s="1" t="s">
        <v>106</v>
      </c>
      <c r="D147" s="16"/>
      <c r="E147" s="16"/>
      <c r="F147" s="14"/>
      <c r="G147" s="14"/>
      <c r="H147" s="14">
        <f>42930488*0.65</f>
        <v>27904817.199999999</v>
      </c>
      <c r="I147" s="14"/>
      <c r="J147" s="14"/>
      <c r="K147" s="14"/>
    </row>
    <row r="148" spans="2:11" ht="15.2" customHeight="1" x14ac:dyDescent="0.25">
      <c r="B148" s="3">
        <v>145</v>
      </c>
      <c r="C148" s="1" t="s">
        <v>107</v>
      </c>
      <c r="D148" s="16"/>
      <c r="E148" s="16"/>
      <c r="F148" s="14"/>
      <c r="G148" s="14"/>
      <c r="H148" s="14">
        <f>42930488*0.35</f>
        <v>15025670.799999999</v>
      </c>
      <c r="I148" s="14"/>
      <c r="J148" s="14"/>
      <c r="K148" s="14"/>
    </row>
    <row r="149" spans="2:11" ht="15.2" customHeight="1" x14ac:dyDescent="0.25">
      <c r="B149" s="3">
        <v>146</v>
      </c>
      <c r="C149" s="15" t="s">
        <v>96</v>
      </c>
      <c r="D149" s="16"/>
      <c r="E149" s="16"/>
      <c r="F149" s="14"/>
      <c r="G149" s="14"/>
      <c r="H149" s="14"/>
      <c r="I149" s="14">
        <f>SUM(H150:H151)</f>
        <v>22214000</v>
      </c>
      <c r="J149" s="14"/>
      <c r="K149" s="14"/>
    </row>
    <row r="150" spans="2:11" ht="15.2" customHeight="1" x14ac:dyDescent="0.25">
      <c r="B150" s="3">
        <v>147</v>
      </c>
      <c r="C150" s="30" t="s">
        <v>97</v>
      </c>
      <c r="D150" s="34"/>
      <c r="E150" s="34"/>
      <c r="F150" s="14"/>
      <c r="G150" s="14"/>
      <c r="H150" s="14">
        <v>12231000</v>
      </c>
      <c r="I150" s="14"/>
      <c r="J150" s="14"/>
      <c r="K150" s="14"/>
    </row>
    <row r="151" spans="2:11" ht="15.2" customHeight="1" x14ac:dyDescent="0.25">
      <c r="B151" s="3">
        <v>148</v>
      </c>
      <c r="C151" s="32" t="s">
        <v>98</v>
      </c>
      <c r="D151" s="35"/>
      <c r="E151" s="35"/>
      <c r="F151" s="14"/>
      <c r="G151" s="14"/>
      <c r="H151" s="14">
        <v>9983000</v>
      </c>
      <c r="I151" s="14"/>
      <c r="J151" s="14"/>
      <c r="K151" s="14"/>
    </row>
    <row r="152" spans="2:11" ht="15.2" customHeight="1" x14ac:dyDescent="0.25">
      <c r="B152" s="3">
        <v>149</v>
      </c>
      <c r="C152" s="36" t="s">
        <v>155</v>
      </c>
      <c r="D152" s="33"/>
      <c r="E152" s="33"/>
      <c r="F152" s="14"/>
      <c r="G152" s="14"/>
      <c r="H152" s="14"/>
      <c r="I152" s="14">
        <f>+H153</f>
        <v>22719728</v>
      </c>
      <c r="J152" s="14"/>
      <c r="K152" s="14"/>
    </row>
    <row r="153" spans="2:11" ht="15.2" customHeight="1" x14ac:dyDescent="0.25">
      <c r="B153" s="3">
        <v>150</v>
      </c>
      <c r="C153" s="1" t="s">
        <v>102</v>
      </c>
      <c r="D153" s="16"/>
      <c r="E153" s="16"/>
      <c r="F153" s="14"/>
      <c r="G153" s="14"/>
      <c r="H153" s="14">
        <v>22719728</v>
      </c>
      <c r="I153" s="14"/>
      <c r="J153" s="14"/>
      <c r="K153" s="14"/>
    </row>
    <row r="154" spans="2:11" ht="15.2" customHeight="1" x14ac:dyDescent="0.25">
      <c r="B154" s="3">
        <v>151</v>
      </c>
      <c r="C154" s="1" t="s">
        <v>108</v>
      </c>
      <c r="D154" s="16"/>
      <c r="E154" s="16"/>
      <c r="F154" s="14"/>
      <c r="G154" s="14"/>
      <c r="H154" s="14"/>
      <c r="I154" s="14"/>
      <c r="J154" s="14">
        <v>17994375</v>
      </c>
      <c r="K154" s="14"/>
    </row>
    <row r="155" spans="2:11" ht="15.2" customHeight="1" x14ac:dyDescent="0.25">
      <c r="B155" s="3">
        <v>152</v>
      </c>
      <c r="C155" s="1" t="s">
        <v>109</v>
      </c>
      <c r="D155" s="16"/>
      <c r="E155" s="16"/>
      <c r="F155" s="14"/>
      <c r="G155" s="14"/>
      <c r="H155" s="14"/>
      <c r="I155" s="14"/>
      <c r="J155" s="14">
        <v>5000000</v>
      </c>
      <c r="K155" s="14"/>
    </row>
    <row r="156" spans="2:11" ht="15.2" customHeight="1" x14ac:dyDescent="0.25">
      <c r="B156" s="3">
        <v>153</v>
      </c>
      <c r="C156" s="1" t="s">
        <v>110</v>
      </c>
      <c r="D156" s="16"/>
      <c r="E156" s="16"/>
      <c r="F156" s="14"/>
      <c r="G156" s="14"/>
      <c r="H156" s="14"/>
      <c r="I156" s="14"/>
      <c r="J156" s="14">
        <v>1000000</v>
      </c>
      <c r="K156" s="14"/>
    </row>
    <row r="157" spans="2:11" ht="15.2" customHeight="1" x14ac:dyDescent="0.25">
      <c r="B157" s="3">
        <v>154</v>
      </c>
      <c r="C157" s="1" t="s">
        <v>111</v>
      </c>
      <c r="D157" s="16"/>
      <c r="E157" s="16"/>
      <c r="F157" s="14"/>
      <c r="G157" s="14"/>
      <c r="H157" s="14"/>
      <c r="I157" s="14"/>
      <c r="J157" s="14">
        <v>1000000</v>
      </c>
      <c r="K157" s="14"/>
    </row>
    <row r="158" spans="2:11" ht="15.2" customHeight="1" x14ac:dyDescent="0.25">
      <c r="B158" s="3">
        <v>155</v>
      </c>
      <c r="C158" s="1" t="s">
        <v>112</v>
      </c>
      <c r="D158" s="16"/>
      <c r="E158" s="16"/>
      <c r="F158" s="14"/>
      <c r="G158" s="14"/>
      <c r="H158" s="14"/>
      <c r="I158" s="14"/>
      <c r="J158" s="14">
        <v>2500000</v>
      </c>
      <c r="K158" s="14"/>
    </row>
    <row r="159" spans="2:11" ht="15.2" customHeight="1" x14ac:dyDescent="0.25">
      <c r="B159" s="21">
        <v>156</v>
      </c>
      <c r="C159" s="30" t="s">
        <v>113</v>
      </c>
      <c r="D159" s="37"/>
      <c r="E159" s="37"/>
      <c r="F159" s="41"/>
      <c r="G159" s="41"/>
      <c r="H159" s="41"/>
      <c r="I159" s="41"/>
      <c r="J159" s="41">
        <v>100000</v>
      </c>
      <c r="K159" s="41"/>
    </row>
    <row r="160" spans="2:11" ht="15.2" customHeight="1" x14ac:dyDescent="0.25">
      <c r="B160" s="23">
        <v>157</v>
      </c>
      <c r="C160" s="32" t="s">
        <v>114</v>
      </c>
      <c r="D160" s="38"/>
      <c r="E160" s="38"/>
      <c r="F160" s="47"/>
      <c r="G160" s="47"/>
      <c r="H160" s="47"/>
      <c r="I160" s="47"/>
      <c r="J160" s="47">
        <v>10000000</v>
      </c>
      <c r="K160" s="47"/>
    </row>
    <row r="161" spans="1:12" x14ac:dyDescent="0.25">
      <c r="A161" s="42"/>
      <c r="B161" s="43"/>
      <c r="C161" s="44"/>
      <c r="D161" s="44"/>
      <c r="E161" s="44"/>
      <c r="F161" s="45"/>
      <c r="G161" s="45"/>
      <c r="H161" s="44"/>
      <c r="I161" s="44"/>
      <c r="J161" s="45"/>
      <c r="K161" s="45"/>
      <c r="L161" s="42"/>
    </row>
    <row r="162" spans="1:12" x14ac:dyDescent="0.25">
      <c r="A162" s="42"/>
      <c r="B162" s="43"/>
      <c r="C162" s="44"/>
      <c r="D162" s="44"/>
      <c r="E162" s="44"/>
      <c r="F162" s="45"/>
      <c r="G162" s="45"/>
      <c r="H162" s="44"/>
      <c r="I162" s="44"/>
      <c r="J162" s="45"/>
      <c r="K162" s="45"/>
      <c r="L162" s="42"/>
    </row>
    <row r="163" spans="1:12" x14ac:dyDescent="0.25">
      <c r="A163" s="42"/>
      <c r="B163" s="43"/>
      <c r="C163" s="43"/>
      <c r="D163" s="43"/>
      <c r="E163" s="43"/>
      <c r="F163" s="46"/>
      <c r="G163" s="46"/>
      <c r="H163" s="43"/>
      <c r="I163" s="43"/>
      <c r="J163" s="46"/>
      <c r="K163" s="46"/>
      <c r="L163" s="42"/>
    </row>
    <row r="164" spans="1:12" x14ac:dyDescent="0.25">
      <c r="A164" s="42"/>
      <c r="B164" s="43"/>
      <c r="C164" s="43"/>
      <c r="D164" s="43"/>
      <c r="E164" s="43"/>
      <c r="F164" s="46"/>
      <c r="G164" s="46"/>
      <c r="H164" s="43"/>
      <c r="I164" s="43"/>
      <c r="J164" s="46"/>
      <c r="K164" s="46"/>
      <c r="L164" s="42"/>
    </row>
    <row r="165" spans="1:12" x14ac:dyDescent="0.25">
      <c r="A165" s="42"/>
      <c r="B165" s="43"/>
      <c r="C165" s="43"/>
      <c r="D165" s="43"/>
      <c r="E165" s="43"/>
      <c r="F165" s="46"/>
      <c r="G165" s="46"/>
      <c r="H165" s="43"/>
      <c r="I165" s="43"/>
      <c r="J165" s="46"/>
      <c r="K165" s="46"/>
      <c r="L165" s="42"/>
    </row>
    <row r="166" spans="1:12" x14ac:dyDescent="0.25">
      <c r="A166" s="42"/>
      <c r="B166" s="43"/>
      <c r="C166" s="43"/>
      <c r="D166" s="43"/>
      <c r="E166" s="43"/>
      <c r="F166" s="46"/>
      <c r="G166" s="46"/>
      <c r="H166" s="43"/>
      <c r="I166" s="43"/>
      <c r="J166" s="46"/>
      <c r="K166" s="46"/>
      <c r="L166" s="42"/>
    </row>
    <row r="167" spans="1:12" x14ac:dyDescent="0.25">
      <c r="A167" s="42"/>
      <c r="B167" s="43"/>
      <c r="C167" s="43"/>
      <c r="D167" s="43"/>
      <c r="E167" s="43"/>
      <c r="F167" s="46"/>
      <c r="G167" s="46"/>
      <c r="H167" s="43"/>
      <c r="I167" s="43"/>
      <c r="J167" s="46"/>
      <c r="K167" s="46"/>
      <c r="L167" s="42"/>
    </row>
    <row r="168" spans="1:12" x14ac:dyDescent="0.25">
      <c r="A168" s="42"/>
      <c r="B168" s="43"/>
      <c r="C168" s="43"/>
      <c r="D168" s="43"/>
      <c r="E168" s="43"/>
      <c r="F168" s="46"/>
      <c r="G168" s="46"/>
      <c r="H168" s="43"/>
      <c r="I168" s="43"/>
      <c r="J168" s="46"/>
      <c r="K168" s="46"/>
      <c r="L168" s="42"/>
    </row>
    <row r="169" spans="1:12" x14ac:dyDescent="0.25">
      <c r="A169" s="42"/>
      <c r="B169" s="43"/>
      <c r="C169" s="43"/>
      <c r="D169" s="43"/>
      <c r="E169" s="43"/>
      <c r="F169" s="46"/>
      <c r="G169" s="46"/>
      <c r="H169" s="43"/>
      <c r="I169" s="43"/>
      <c r="J169" s="46"/>
      <c r="K169" s="46"/>
      <c r="L169" s="42"/>
    </row>
    <row r="170" spans="1:12" x14ac:dyDescent="0.25">
      <c r="A170" s="42"/>
      <c r="B170" s="43"/>
      <c r="C170" s="43"/>
      <c r="D170" s="43"/>
      <c r="E170" s="43"/>
      <c r="F170" s="46"/>
      <c r="G170" s="46"/>
      <c r="H170" s="43"/>
      <c r="I170" s="43"/>
      <c r="J170" s="46"/>
      <c r="K170" s="46"/>
      <c r="L170" s="42"/>
    </row>
    <row r="171" spans="1:12" x14ac:dyDescent="0.25">
      <c r="A171" s="42"/>
      <c r="B171" s="43"/>
      <c r="C171" s="43"/>
      <c r="D171" s="43"/>
      <c r="E171" s="43"/>
      <c r="F171" s="46"/>
      <c r="G171" s="46"/>
      <c r="H171" s="43"/>
      <c r="I171" s="43"/>
      <c r="J171" s="46"/>
      <c r="K171" s="46"/>
      <c r="L171" s="42"/>
    </row>
    <row r="172" spans="1:12" x14ac:dyDescent="0.25">
      <c r="A172" s="42"/>
      <c r="B172" s="43"/>
      <c r="C172" s="43"/>
      <c r="D172" s="43"/>
      <c r="E172" s="43"/>
      <c r="F172" s="46"/>
      <c r="G172" s="46"/>
      <c r="H172" s="43"/>
      <c r="I172" s="43"/>
      <c r="J172" s="46"/>
      <c r="K172" s="46"/>
      <c r="L172" s="42"/>
    </row>
    <row r="173" spans="1:12" x14ac:dyDescent="0.25">
      <c r="A173" s="42"/>
      <c r="B173" s="43"/>
      <c r="C173" s="43"/>
      <c r="D173" s="43"/>
      <c r="E173" s="43"/>
      <c r="F173" s="46"/>
      <c r="G173" s="46"/>
      <c r="H173" s="43"/>
      <c r="I173" s="43"/>
      <c r="J173" s="46"/>
      <c r="K173" s="46"/>
      <c r="L173" s="42"/>
    </row>
    <row r="174" spans="1:12" x14ac:dyDescent="0.25">
      <c r="A174" s="42"/>
      <c r="B174" s="43"/>
      <c r="C174" s="43"/>
      <c r="D174" s="43"/>
      <c r="E174" s="43"/>
      <c r="F174" s="46"/>
      <c r="G174" s="46"/>
      <c r="H174" s="43"/>
      <c r="I174" s="43"/>
      <c r="J174" s="46"/>
      <c r="K174" s="46"/>
      <c r="L174" s="42"/>
    </row>
    <row r="175" spans="1:12" x14ac:dyDescent="0.25">
      <c r="A175" s="42"/>
      <c r="B175" s="43"/>
      <c r="C175" s="43"/>
      <c r="D175" s="43"/>
      <c r="E175" s="43"/>
      <c r="F175" s="46"/>
      <c r="G175" s="46"/>
      <c r="H175" s="43"/>
      <c r="I175" s="43"/>
      <c r="J175" s="46"/>
      <c r="K175" s="46"/>
      <c r="L175" s="42"/>
    </row>
    <row r="176" spans="1:12" x14ac:dyDescent="0.25">
      <c r="A176" s="42"/>
      <c r="B176" s="43"/>
      <c r="C176" s="43"/>
      <c r="D176" s="43"/>
      <c r="E176" s="43"/>
      <c r="F176" s="46"/>
      <c r="G176" s="46"/>
      <c r="H176" s="43"/>
      <c r="I176" s="43"/>
      <c r="J176" s="46"/>
      <c r="K176" s="46"/>
      <c r="L176" s="42"/>
    </row>
    <row r="177" spans="1:12" x14ac:dyDescent="0.25">
      <c r="A177" s="42"/>
      <c r="B177" s="43"/>
      <c r="C177" s="43"/>
      <c r="D177" s="43"/>
      <c r="E177" s="43"/>
      <c r="F177" s="46"/>
      <c r="G177" s="46"/>
      <c r="H177" s="43"/>
      <c r="I177" s="43"/>
      <c r="J177" s="46"/>
      <c r="K177" s="46"/>
      <c r="L177" s="42"/>
    </row>
    <row r="178" spans="1:12" x14ac:dyDescent="0.25">
      <c r="A178" s="42"/>
      <c r="B178" s="43"/>
      <c r="C178" s="43"/>
      <c r="D178" s="43"/>
      <c r="E178" s="43"/>
      <c r="F178" s="46"/>
      <c r="G178" s="46"/>
      <c r="H178" s="43"/>
      <c r="I178" s="43"/>
      <c r="J178" s="46"/>
      <c r="K178" s="46"/>
      <c r="L178" s="42"/>
    </row>
    <row r="179" spans="1:12" x14ac:dyDescent="0.25">
      <c r="A179" s="42"/>
      <c r="B179" s="43"/>
      <c r="C179" s="43"/>
      <c r="D179" s="43"/>
      <c r="E179" s="43"/>
      <c r="F179" s="46"/>
      <c r="G179" s="46"/>
      <c r="H179" s="43"/>
      <c r="I179" s="43"/>
      <c r="J179" s="46"/>
      <c r="K179" s="46"/>
      <c r="L179" s="42"/>
    </row>
    <row r="180" spans="1:12" x14ac:dyDescent="0.25">
      <c r="A180" s="42"/>
      <c r="B180" s="43"/>
      <c r="C180" s="43"/>
      <c r="D180" s="43"/>
      <c r="E180" s="43"/>
      <c r="F180" s="46"/>
      <c r="G180" s="46"/>
      <c r="H180" s="43"/>
      <c r="I180" s="43"/>
      <c r="J180" s="46"/>
      <c r="K180" s="46"/>
      <c r="L180" s="42"/>
    </row>
    <row r="181" spans="1:12" x14ac:dyDescent="0.25">
      <c r="A181" s="42"/>
      <c r="B181" s="43"/>
      <c r="C181" s="43"/>
      <c r="D181" s="43"/>
      <c r="E181" s="43"/>
      <c r="F181" s="46"/>
      <c r="G181" s="46"/>
      <c r="H181" s="43"/>
      <c r="I181" s="43"/>
      <c r="J181" s="46"/>
      <c r="K181" s="46"/>
      <c r="L181" s="42"/>
    </row>
    <row r="182" spans="1:12" x14ac:dyDescent="0.25">
      <c r="A182" s="42"/>
      <c r="B182" s="43"/>
      <c r="C182" s="43"/>
      <c r="D182" s="43"/>
      <c r="E182" s="43"/>
      <c r="F182" s="46"/>
      <c r="G182" s="46"/>
      <c r="H182" s="43"/>
      <c r="I182" s="43"/>
      <c r="J182" s="46"/>
      <c r="K182" s="46"/>
      <c r="L182" s="42"/>
    </row>
    <row r="183" spans="1:12" x14ac:dyDescent="0.25">
      <c r="A183" s="42"/>
      <c r="B183" s="43"/>
      <c r="C183" s="43"/>
      <c r="D183" s="43"/>
      <c r="E183" s="43"/>
      <c r="F183" s="46"/>
      <c r="G183" s="46"/>
      <c r="H183" s="43"/>
      <c r="I183" s="43"/>
      <c r="J183" s="46"/>
      <c r="K183" s="46"/>
      <c r="L183" s="42"/>
    </row>
    <row r="184" spans="1:12" x14ac:dyDescent="0.25">
      <c r="A184" s="42"/>
      <c r="B184" s="43"/>
      <c r="C184" s="43"/>
      <c r="D184" s="43"/>
      <c r="E184" s="43"/>
      <c r="F184" s="46"/>
      <c r="G184" s="46"/>
      <c r="H184" s="43"/>
      <c r="I184" s="43"/>
      <c r="J184" s="46"/>
      <c r="K184" s="46"/>
      <c r="L184" s="42"/>
    </row>
    <row r="185" spans="1:12" x14ac:dyDescent="0.25">
      <c r="A185" s="42"/>
      <c r="B185" s="43"/>
      <c r="C185" s="43"/>
      <c r="D185" s="43"/>
      <c r="E185" s="43"/>
      <c r="F185" s="46"/>
      <c r="G185" s="46"/>
      <c r="H185" s="43"/>
      <c r="I185" s="43"/>
      <c r="J185" s="46"/>
      <c r="K185" s="46"/>
      <c r="L185" s="42"/>
    </row>
    <row r="186" spans="1:12" x14ac:dyDescent="0.25">
      <c r="A186" s="42"/>
      <c r="B186" s="43"/>
      <c r="C186" s="43"/>
      <c r="D186" s="43"/>
      <c r="E186" s="43"/>
      <c r="F186" s="46"/>
      <c r="G186" s="46"/>
      <c r="H186" s="43"/>
      <c r="I186" s="43"/>
      <c r="J186" s="46"/>
      <c r="K186" s="46"/>
      <c r="L186" s="42"/>
    </row>
    <row r="187" spans="1:12" x14ac:dyDescent="0.25">
      <c r="A187" s="42"/>
      <c r="B187" s="43"/>
      <c r="C187" s="43"/>
      <c r="D187" s="43"/>
      <c r="E187" s="43"/>
      <c r="F187" s="46"/>
      <c r="G187" s="46"/>
      <c r="H187" s="43"/>
      <c r="I187" s="43"/>
      <c r="J187" s="46"/>
      <c r="K187" s="46"/>
      <c r="L187" s="42"/>
    </row>
    <row r="188" spans="1:12" x14ac:dyDescent="0.25">
      <c r="A188" s="42"/>
      <c r="B188" s="43"/>
      <c r="C188" s="43"/>
      <c r="D188" s="43"/>
      <c r="E188" s="43"/>
      <c r="F188" s="46"/>
      <c r="G188" s="46"/>
      <c r="H188" s="43"/>
      <c r="I188" s="43"/>
      <c r="J188" s="46"/>
      <c r="K188" s="46"/>
      <c r="L188" s="42"/>
    </row>
    <row r="189" spans="1:12" x14ac:dyDescent="0.25">
      <c r="A189" s="42"/>
      <c r="B189" s="43"/>
      <c r="C189" s="43"/>
      <c r="D189" s="43"/>
      <c r="E189" s="43"/>
      <c r="F189" s="46"/>
      <c r="G189" s="46"/>
      <c r="H189" s="43"/>
      <c r="I189" s="43"/>
      <c r="J189" s="46"/>
      <c r="K189" s="46"/>
      <c r="L189" s="42"/>
    </row>
    <row r="190" spans="1:12" x14ac:dyDescent="0.25">
      <c r="A190" s="42"/>
      <c r="B190" s="43"/>
      <c r="C190" s="43"/>
      <c r="D190" s="43"/>
      <c r="E190" s="43"/>
      <c r="F190" s="46"/>
      <c r="G190" s="46"/>
      <c r="H190" s="43"/>
      <c r="I190" s="43"/>
      <c r="J190" s="46"/>
      <c r="K190" s="46"/>
      <c r="L190" s="42"/>
    </row>
    <row r="191" spans="1:12" x14ac:dyDescent="0.25">
      <c r="A191" s="42"/>
      <c r="B191" s="43"/>
      <c r="C191" s="43"/>
      <c r="D191" s="43"/>
      <c r="E191" s="43"/>
      <c r="F191" s="46"/>
      <c r="G191" s="46"/>
      <c r="H191" s="43"/>
      <c r="I191" s="43"/>
      <c r="J191" s="46"/>
      <c r="K191" s="46"/>
      <c r="L191" s="42"/>
    </row>
    <row r="192" spans="1:12" x14ac:dyDescent="0.25">
      <c r="A192" s="42"/>
      <c r="B192" s="43"/>
      <c r="C192" s="43"/>
      <c r="D192" s="43"/>
      <c r="E192" s="43"/>
      <c r="F192" s="46"/>
      <c r="G192" s="46"/>
      <c r="H192" s="43"/>
      <c r="I192" s="43"/>
      <c r="J192" s="46"/>
      <c r="K192" s="46"/>
      <c r="L192" s="42"/>
    </row>
    <row r="193" spans="1:12" x14ac:dyDescent="0.25">
      <c r="A193" s="42"/>
      <c r="B193" s="43"/>
      <c r="C193" s="43"/>
      <c r="D193" s="43"/>
      <c r="E193" s="43"/>
      <c r="F193" s="46"/>
      <c r="G193" s="46"/>
      <c r="H193" s="43"/>
      <c r="I193" s="43"/>
      <c r="J193" s="46"/>
      <c r="K193" s="46"/>
      <c r="L193" s="42"/>
    </row>
    <row r="194" spans="1:12" x14ac:dyDescent="0.25">
      <c r="A194" s="42"/>
      <c r="B194" s="43"/>
      <c r="C194" s="43"/>
      <c r="D194" s="43"/>
      <c r="E194" s="43"/>
      <c r="F194" s="46"/>
      <c r="G194" s="46"/>
      <c r="H194" s="43"/>
      <c r="I194" s="43"/>
      <c r="J194" s="46"/>
      <c r="K194" s="46"/>
      <c r="L194" s="42"/>
    </row>
  </sheetData>
  <autoFilter ref="B1:K160" xr:uid="{00000000-0009-0000-0000-000000000000}"/>
  <pageMargins left="0.23622047244094491" right="0.23622047244094491" top="0.74803149606299213" bottom="0.74803149606299213" header="0.31496062992125984" footer="0.31496062992125984"/>
  <pageSetup paperSize="5" scale="8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Imprimir</vt:lpstr>
      <vt:lpstr>Imprimir!Área_de_impresión</vt:lpstr>
      <vt:lpstr>Imprimir!Títulos_a_imprimir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FINANZAS-7</dc:creator>
  <cp:lastModifiedBy>CONCEJO-1</cp:lastModifiedBy>
  <cp:lastPrinted>2020-12-11T11:09:56Z</cp:lastPrinted>
  <dcterms:created xsi:type="dcterms:W3CDTF">2016-11-18T12:58:52Z</dcterms:created>
  <dcterms:modified xsi:type="dcterms:W3CDTF">2020-12-11T11:10:20Z</dcterms:modified>
</cp:coreProperties>
</file>