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uni-respaldo\economia\Euge\Presupuesto\2025\Finales\"/>
    </mc:Choice>
  </mc:AlternateContent>
  <xr:revisionPtr revIDLastSave="0" documentId="13_ncr:1_{7CA35082-BEDD-43FE-A8C8-2C1B09CC8C4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GRESOS" sheetId="6" r:id="rId1"/>
  </sheets>
  <definedNames>
    <definedName name="_xlnm._FilterDatabase" localSheetId="0" hidden="1">EGRESOS!$A$3:$F$278</definedName>
    <definedName name="_xlnm.Print_Area" localSheetId="0">EGRESOS!$A$2:$C$278</definedName>
    <definedName name="_xlnm.Print_Titles" localSheetId="0">EGRESOS!$3:$3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6" l="1"/>
  <c r="C50" i="6"/>
  <c r="C51" i="6"/>
  <c r="C255" i="6" l="1"/>
  <c r="C181" i="6"/>
  <c r="C178" i="6" l="1"/>
  <c r="C60" i="6" l="1"/>
  <c r="C58" i="6"/>
  <c r="C41" i="6"/>
  <c r="C43" i="6"/>
  <c r="C33" i="6"/>
  <c r="C8" i="6"/>
  <c r="C47" i="6" l="1"/>
  <c r="C32" i="6"/>
  <c r="C31" i="6"/>
  <c r="C29" i="6"/>
  <c r="C28" i="6"/>
  <c r="C27" i="6"/>
  <c r="C26" i="6"/>
  <c r="C148" i="6"/>
  <c r="C23" i="6" l="1"/>
  <c r="C36" i="6" s="1"/>
  <c r="C35" i="6" s="1"/>
  <c r="C49" i="6"/>
  <c r="C46" i="6"/>
  <c r="C152" i="6"/>
  <c r="C150" i="6" s="1"/>
  <c r="C146" i="6"/>
  <c r="C53" i="6" l="1"/>
  <c r="C52" i="6" s="1"/>
  <c r="C57" i="6" s="1"/>
  <c r="C277" i="6"/>
  <c r="C272" i="6"/>
  <c r="C268" i="6"/>
  <c r="C262" i="6"/>
  <c r="C258" i="6"/>
  <c r="C254" i="6"/>
  <c r="C250" i="6"/>
  <c r="C247" i="6"/>
  <c r="C244" i="6"/>
  <c r="C240" i="6"/>
  <c r="C224" i="6"/>
  <c r="C223" i="6" s="1"/>
  <c r="C215" i="6"/>
  <c r="C210" i="6"/>
  <c r="C204" i="6"/>
  <c r="C188" i="6"/>
  <c r="C140" i="6"/>
  <c r="C120" i="6"/>
  <c r="C111" i="6"/>
  <c r="C104" i="6"/>
  <c r="C100" i="6"/>
  <c r="C93" i="6"/>
  <c r="C69" i="6"/>
  <c r="C249" i="6" l="1"/>
  <c r="C246" i="6"/>
  <c r="C55" i="6"/>
  <c r="C56" i="6"/>
  <c r="C157" i="6"/>
  <c r="C139" i="6" s="1"/>
  <c r="C239" i="6"/>
  <c r="C187" i="6"/>
  <c r="C186" i="6" s="1"/>
  <c r="C185" i="6" s="1"/>
  <c r="C183" i="6" s="1"/>
  <c r="C92" i="6"/>
  <c r="C261" i="6"/>
  <c r="C257" i="6" s="1"/>
  <c r="C38" i="6"/>
  <c r="C182" i="6" l="1"/>
  <c r="C40" i="6"/>
  <c r="C39" i="6"/>
  <c r="C37" i="6" l="1"/>
  <c r="C54" i="6"/>
  <c r="C45" i="6" l="1"/>
  <c r="C7" i="6" l="1"/>
  <c r="C6" i="6" s="1"/>
  <c r="C5" i="6" l="1"/>
  <c r="C4" i="6" l="1"/>
</calcChain>
</file>

<file path=xl/sharedStrings.xml><?xml version="1.0" encoding="utf-8"?>
<sst xmlns="http://schemas.openxmlformats.org/spreadsheetml/2006/main" count="632" uniqueCount="536">
  <si>
    <t>02.00.00.00.00.00.00.00.00.</t>
  </si>
  <si>
    <t>EGRESOS</t>
  </si>
  <si>
    <t>02.01.00.00.00.00.00.00.00.</t>
  </si>
  <si>
    <t>EROGACIONES CORRIENTES</t>
  </si>
  <si>
    <t>02.01.01.00.00.00.00.00.00.</t>
  </si>
  <si>
    <t>PERSONAL</t>
  </si>
  <si>
    <t>02.01.01.01.00.00.00.00.00.</t>
  </si>
  <si>
    <t>AUTORIDADES SUPERIORES Y PLANTA PERMANENTE</t>
  </si>
  <si>
    <t>02.01.01.01.01.00.00.00.00.</t>
  </si>
  <si>
    <t>SUELDOS BASICOS</t>
  </si>
  <si>
    <t>02.01.01.01.01.01.00.00.00.</t>
  </si>
  <si>
    <t>AUTORIDADES SUPERIORES</t>
  </si>
  <si>
    <t>02.01.01.01.01.02.00.00.00.</t>
  </si>
  <si>
    <t>ASESORIA LETRADA MUNICIPAL</t>
  </si>
  <si>
    <t>02.01.01.01.01.03.00.00.00.</t>
  </si>
  <si>
    <t>02.01.01.01.01.04.00.00.00.</t>
  </si>
  <si>
    <t>02.01.01.01.01.05.00.00.00.</t>
  </si>
  <si>
    <t>02.01.01.01.01.06.00.00.00.</t>
  </si>
  <si>
    <t>02.01.01.01.01.07.00.00.00.</t>
  </si>
  <si>
    <t>02.01.01.01.01.08.00.00.00.</t>
  </si>
  <si>
    <t>02.01.01.01.01.09.00.00.00.</t>
  </si>
  <si>
    <t>02.01.01.01.01.10.00.00.00.</t>
  </si>
  <si>
    <t>PERSONAL DE SANIDAD</t>
  </si>
  <si>
    <t>02.01.01.01.01.11.00.00.00.</t>
  </si>
  <si>
    <t>02.01.01.01.01.12.00.00.00.</t>
  </si>
  <si>
    <t>02.01.01.01.01.13.00.00.00.</t>
  </si>
  <si>
    <t>PERSONAL DOCENTE</t>
  </si>
  <si>
    <t>02.01.01.01.01.14.00.00.00.</t>
  </si>
  <si>
    <t>02.01.01.01.02.00.00.00.00.</t>
  </si>
  <si>
    <t>02.01.01.01.02.01.00.00.00.</t>
  </si>
  <si>
    <t>BONIFICACIONES ESPECIALES</t>
  </si>
  <si>
    <t>02.01.01.01.02.02.00.00.00.</t>
  </si>
  <si>
    <t>02.01.01.01.02.03.00.00.00.</t>
  </si>
  <si>
    <t>ANTIGUEDAD</t>
  </si>
  <si>
    <t>02.01.01.01.02.04.00.00.00.</t>
  </si>
  <si>
    <t>TITULOS</t>
  </si>
  <si>
    <t>02.01.01.01.02.05.00.00.00.</t>
  </si>
  <si>
    <t>RESPONSABILIDAD JERARQUICA</t>
  </si>
  <si>
    <t>02.01.01.01.02.06.00.00.00.</t>
  </si>
  <si>
    <t>RIESGO E INSALUBRIDAD EN TAREAS</t>
  </si>
  <si>
    <t>02.01.01.01.02.07.00.00.00.</t>
  </si>
  <si>
    <t>SUBROGANCIA</t>
  </si>
  <si>
    <t>02.01.01.01.02.08.00.00.00.</t>
  </si>
  <si>
    <t>QUEBRANTOS DE CAJA</t>
  </si>
  <si>
    <t>02.01.01.01.02.09.00.00.00.</t>
  </si>
  <si>
    <t>OTROS SUPLEMENTOS</t>
  </si>
  <si>
    <t>02.01.01.01.03.00.00.00.00.</t>
  </si>
  <si>
    <t>SUELDO ANUAL COMPLEMENTARIO</t>
  </si>
  <si>
    <t>02.01.01.01.03.01.00.00.00.</t>
  </si>
  <si>
    <t>02.01.01.01.04.00.00.00.00.</t>
  </si>
  <si>
    <t>02.01.01.01.04.01.00.00.00.</t>
  </si>
  <si>
    <t>02.01.01.01.05.00.00.00.00.</t>
  </si>
  <si>
    <t>02.01.01.01.05.01.00.00.00.</t>
  </si>
  <si>
    <t>02.01.01.01.05.02.00.00.00.</t>
  </si>
  <si>
    <t>02.01.01.01.06.00.00.00.00.</t>
  </si>
  <si>
    <t>SUPLENCIAS Y LICENCIAS</t>
  </si>
  <si>
    <t>02.01.01.01.06.01.00.00.00.</t>
  </si>
  <si>
    <t>PAGO DE SUPLENCIAS Y LICENCIAS</t>
  </si>
  <si>
    <t>02.01.01.01.07.00.00.00.00.</t>
  </si>
  <si>
    <t>02.01.01.01.07.01.00.00.00.</t>
  </si>
  <si>
    <t>02.01.01.02.00.00.00.00.00.</t>
  </si>
  <si>
    <t>PERSONAL CONTRATADO Y JORNALIZADO</t>
  </si>
  <si>
    <t>02.01.01.02.01.00.00.00.00.</t>
  </si>
  <si>
    <t>RETRIBUCIONES</t>
  </si>
  <si>
    <t>02.01.01.02.01.01.00.00.00.</t>
  </si>
  <si>
    <t>PERSONAL CONTRATADO</t>
  </si>
  <si>
    <t>02.01.01.02.01.02.00.00.00.</t>
  </si>
  <si>
    <t>02.01.01.02.02.00.00.00.00.</t>
  </si>
  <si>
    <t>02.01.01.02.02.01.00.00.00.</t>
  </si>
  <si>
    <t>02.01.01.02.02.02.00.00.00.</t>
  </si>
  <si>
    <t>02.01.01.02.03.00.00.00.00.</t>
  </si>
  <si>
    <t>02.01.01.02.03.01.00.00.00.</t>
  </si>
  <si>
    <t>02.01.01.02.04.00.00.00.00.</t>
  </si>
  <si>
    <t>02.01.01.02.04.01.00.00.00.</t>
  </si>
  <si>
    <t>02.01.01.02.04.02.00.00.00.</t>
  </si>
  <si>
    <t>02.01.01.02.05.00.00.00.00.</t>
  </si>
  <si>
    <t>02.01.01.02.05.01.00.00.00.</t>
  </si>
  <si>
    <t>02.01.01.02.06.00.00.00.00.</t>
  </si>
  <si>
    <t>02.01.01.02.06.01.00.00.00.</t>
  </si>
  <si>
    <t>SUPLENCIAS Y LICENCIAS PERS. CONTRATADO Y JOR</t>
  </si>
  <si>
    <t>02.01.01.03.00.00.00.00.00.</t>
  </si>
  <si>
    <t>SALARIO FAMILIAR</t>
  </si>
  <si>
    <t>02.01.01.04.00.00.00.00.00.</t>
  </si>
  <si>
    <t>INDEMNIZACIONES Y GASTOS DE SEPELIO</t>
  </si>
  <si>
    <t>02.01.01.05.00.00.00.00.00.</t>
  </si>
  <si>
    <t>SERVICIOS EXTRAORDINARIOS</t>
  </si>
  <si>
    <t>02.01.01.06.00.00.00.00.00.</t>
  </si>
  <si>
    <t>OTROS APORTES PATRONALES</t>
  </si>
  <si>
    <t>02.01.01.07.00.00.00.00.00.</t>
  </si>
  <si>
    <t>02.01.01.08.00.00.00.00.00.</t>
  </si>
  <si>
    <t>ADICIONALES VARIOS</t>
  </si>
  <si>
    <t>02.01.01.09.00.00.00.00.00.</t>
  </si>
  <si>
    <t>CREDITO ADICIONAL PARA REFUERZO DE PARTIDAS</t>
  </si>
  <si>
    <t>02.01.02.00.00.00.00.00.00.</t>
  </si>
  <si>
    <t>BIENES DE CONSUMO</t>
  </si>
  <si>
    <t>02.01.02.01.00.00.00.00.00.</t>
  </si>
  <si>
    <t>PRODUCTOS ALIMENTICIOS</t>
  </si>
  <si>
    <t>02.01.02.02.00.00.00.00.00.</t>
  </si>
  <si>
    <t>GASTOS DE PAPELERIA</t>
  </si>
  <si>
    <t>02.01.02.03.00.00.00.00.00.</t>
  </si>
  <si>
    <t>02.01.02.04.00.00.00.00.00.</t>
  </si>
  <si>
    <t>02.01.02.05.00.00.00.00.00.</t>
  </si>
  <si>
    <t>IMPRESOS Y REPRODUCCIONES</t>
  </si>
  <si>
    <t>02.01.02.06.00.00.00.00.00.</t>
  </si>
  <si>
    <t>PRODUCTOS FARMACEUTICOS</t>
  </si>
  <si>
    <t>02.01.02.07.00.00.00.00.00.</t>
  </si>
  <si>
    <t>02.01.02.08.00.00.00.00.00.</t>
  </si>
  <si>
    <t>PRODUCTOS E INSUMOS VETERINARIOS</t>
  </si>
  <si>
    <t>02.01.02.09.00.00.00.00.00.</t>
  </si>
  <si>
    <t>COMBUSTIBLES Y LUBRICANTES</t>
  </si>
  <si>
    <t>02.01.02.10.00.00.00.00.00.</t>
  </si>
  <si>
    <t>ABONOS, FERTILIZANTES, INSECTICIDAS, SEMILLAS</t>
  </si>
  <si>
    <t>02.01.02.11.00.00.00.00.00.</t>
  </si>
  <si>
    <t>MATERIALES PARA CONSERVACION Y REPARACION</t>
  </si>
  <si>
    <t>02.01.02.12.00.00.00.00.00.</t>
  </si>
  <si>
    <t>MATERIALES ELECTRICOS Y DE ILUMINACION</t>
  </si>
  <si>
    <t>02.01.02.13.00.00.00.00.00.</t>
  </si>
  <si>
    <t>ELEMENTOS DE LIMPIEZA</t>
  </si>
  <si>
    <t>02.01.02.14.00.00.00.00.00.</t>
  </si>
  <si>
    <t>HERRAMIENTAS MENORES</t>
  </si>
  <si>
    <t>02.01.02.15.00.00.00.00.00.</t>
  </si>
  <si>
    <t>ADQUISICION DE CAMARAS Y CUBIERTAS</t>
  </si>
  <si>
    <t>02.01.02.16.00.00.00.00.00.</t>
  </si>
  <si>
    <t>REPUESTOS Y ACCESORIOS PARA VEHICULOS</t>
  </si>
  <si>
    <t>02.01.02.17.00.00.00.00.00.</t>
  </si>
  <si>
    <t>REPUESTOS Y ACCESORIOS VARIOS</t>
  </si>
  <si>
    <t>02.01.02.18.00.00.00.00.00.</t>
  </si>
  <si>
    <t>OTROS BIENES DE CONSUMO</t>
  </si>
  <si>
    <t>02.01.02.19.00.00.00.00.00.</t>
  </si>
  <si>
    <t>DEUDAS BIENES DE CONSUMO EJERCICIO ANTERIOR</t>
  </si>
  <si>
    <t>02.01.02.20.00.00.00.00.00.</t>
  </si>
  <si>
    <t>02.01.02.21.00.00.00.00.00.</t>
  </si>
  <si>
    <t>02.01.02.22.00.00.00.00.00.</t>
  </si>
  <si>
    <t>PLAN SUMAR BIENES DE CONSUMO</t>
  </si>
  <si>
    <t>02.01.03.00.00.00.00.00.00.</t>
  </si>
  <si>
    <t>SERVICIOS NO PERSONALES</t>
  </si>
  <si>
    <t>02.01.03.01.00.00.00.00.00.</t>
  </si>
  <si>
    <t>02.01.03.01.01.00.00.00.00.</t>
  </si>
  <si>
    <t>ENERGIA ELECTRICA</t>
  </si>
  <si>
    <t>02.01.03.01.02.00.00.00.00.</t>
  </si>
  <si>
    <t>AGUA</t>
  </si>
  <si>
    <t>02.01.03.01.03.00.00.00.00.</t>
  </si>
  <si>
    <t>GAS</t>
  </si>
  <si>
    <t>02.01.03.01.04.00.00.00.00.</t>
  </si>
  <si>
    <t>TELEFONO E INTERNET</t>
  </si>
  <si>
    <t>02.01.03.01.05.00.00.00.00.</t>
  </si>
  <si>
    <t>GASTOS DE ENVIO Y POSTALES</t>
  </si>
  <si>
    <t>02.01.03.02.00.00.00.00.00.</t>
  </si>
  <si>
    <t>ALQUILERES Y DERECHOS</t>
  </si>
  <si>
    <t>02.01.03.02.01.00.00.00.00.</t>
  </si>
  <si>
    <t>02.01.03.02.02.00.00.00.00.</t>
  </si>
  <si>
    <t>ALQUILER DE MAQUINARIAS Y EQUIPOS</t>
  </si>
  <si>
    <t>02.01.03.02.03.00.00.00.00.</t>
  </si>
  <si>
    <t>ALQUILERES VARIOS</t>
  </si>
  <si>
    <t>02.01.03.03.00.00.00.00.00.</t>
  </si>
  <si>
    <t>MANTENIMIENTO, REPARACION Y LIMPIEZA</t>
  </si>
  <si>
    <t>02.01.03.03.01.00.00.00.00.</t>
  </si>
  <si>
    <t>MANTENIMIENTO Y REPARACIONES VARIAS</t>
  </si>
  <si>
    <t>02.01.03.03.02.00.00.00.00.</t>
  </si>
  <si>
    <t>02.01.03.03.03.00.00.00.00.</t>
  </si>
  <si>
    <t>02.01.03.03.04.00.00.00.00.</t>
  </si>
  <si>
    <t>MANTENIMIENTO Y REPARACIONES VIALES</t>
  </si>
  <si>
    <t>02.01.03.03.05.00.00.00.00.</t>
  </si>
  <si>
    <t>02.01.03.03.06.00.00.00.00.</t>
  </si>
  <si>
    <t>LIMPIEZA, ASEO Y FUMIGACION</t>
  </si>
  <si>
    <t>02.01.03.04.00.00.00.00.00.</t>
  </si>
  <si>
    <t>SERVICIOS TECNICOS Y PROFESIONALES</t>
  </si>
  <si>
    <t>02.01.03.04.01.00.00.00.00.</t>
  </si>
  <si>
    <t>02.01.03.04.02.00.00.00.00.</t>
  </si>
  <si>
    <t>02.01.03.04.03.00.00.00.00.</t>
  </si>
  <si>
    <t>JURIDICOS Y DE ESCRIBANIA</t>
  </si>
  <si>
    <t>02.01.03.04.04.00.00.00.00.</t>
  </si>
  <si>
    <t>ADMINISTRACION, CONTABLES Y ECONOMICOS</t>
  </si>
  <si>
    <t>02.01.03.04.05.00.00.00.00.</t>
  </si>
  <si>
    <t>02.01.03.04.06.00.00.00.00.</t>
  </si>
  <si>
    <t>DE INGENIERIA Y ARQUITECTURA</t>
  </si>
  <si>
    <t>02.01.03.04.07.00.00.00.00.</t>
  </si>
  <si>
    <t>02.01.03.04.08.00.00.00.00.</t>
  </si>
  <si>
    <t>OTROS SERVICIOS TECNICOS Y PROFESIONALES</t>
  </si>
  <si>
    <t>02.01.03.05.00.00.00.00.00.</t>
  </si>
  <si>
    <t>SERVICIOS COMERCIALES Y FINANCIEROS</t>
  </si>
  <si>
    <t>02.01.03.05.01.00.00.00.00.</t>
  </si>
  <si>
    <t>TRANSPORTE Y FLETES</t>
  </si>
  <si>
    <t>02.01.03.05.02.00.00.00.00.</t>
  </si>
  <si>
    <t>02.01.03.05.03.00.00.00.00.</t>
  </si>
  <si>
    <t>PRIMAS Y GASTOS DE SEGUROS VARIOS</t>
  </si>
  <si>
    <t>02.01.03.05.04.00.00.00.00.</t>
  </si>
  <si>
    <t>02.01.03.06.00.00.00.00.00.</t>
  </si>
  <si>
    <t>02.01.03.07.00.00.00.00.00.</t>
  </si>
  <si>
    <t>PUBLICIDAD, PROPAGANDA Y AUSPICIOS</t>
  </si>
  <si>
    <t>02.01.03.08.00.00.00.00.00.</t>
  </si>
  <si>
    <t>VIATICOS Y MOVILIDAD</t>
  </si>
  <si>
    <t>02.01.03.09.00.00.00.00.00.</t>
  </si>
  <si>
    <t>02.01.03.10.00.00.00.00.00.</t>
  </si>
  <si>
    <t>ALUMBRADO PUBLICO</t>
  </si>
  <si>
    <t>02.01.03.11.00.00.00.00.00.</t>
  </si>
  <si>
    <t>HOMENAJES Y CORTESIA</t>
  </si>
  <si>
    <t>02.01.03.12.00.00.00.00.00.</t>
  </si>
  <si>
    <t>SERVICIO DE AMBULANCIA</t>
  </si>
  <si>
    <t>02.01.03.13.00.00.00.00.00.</t>
  </si>
  <si>
    <t>EVENTOS Y FESTIVALES DIVERSOS</t>
  </si>
  <si>
    <t>02.01.03.14.00.00.00.00.00.</t>
  </si>
  <si>
    <t>FIESTA NACIONAL DE LA PELOTA DE FUTBOL</t>
  </si>
  <si>
    <t>02.01.03.15.00.00.00.00.00.</t>
  </si>
  <si>
    <t>OTROS SERVICIOS NO CLASIFICADOS</t>
  </si>
  <si>
    <t>02.01.03.16.00.00.00.00.00.</t>
  </si>
  <si>
    <t>DEUDAS POR SERVICIOS EJERCICIOS ANTERIORES</t>
  </si>
  <si>
    <t>02.01.03.17.00.00.00.00.00.</t>
  </si>
  <si>
    <t>PLAN SUMAR SERVICIOS</t>
  </si>
  <si>
    <t>02.01.03.18.00.00.00.00.00.</t>
  </si>
  <si>
    <t>02.01.04.00.00.00.00.00.00.</t>
  </si>
  <si>
    <t>02.01.04.01.00.00.00.00.00.</t>
  </si>
  <si>
    <t>02.01.04.01.01.00.00.00.00.</t>
  </si>
  <si>
    <t>BECAS ESTUDIANTILES Y DEPORTIVAS</t>
  </si>
  <si>
    <t>02.01.04.01.02.00.00.00.00.</t>
  </si>
  <si>
    <t>02.01.04.01.03.00.00.00.00.</t>
  </si>
  <si>
    <t>AYUDAS SOCIALES A PERSONAS</t>
  </si>
  <si>
    <t>02.01.04.01.04.00.00.00.00.</t>
  </si>
  <si>
    <t>02.01.04.01.05.00.00.00.00.</t>
  </si>
  <si>
    <t>02.01.04.01.06.00.00.00.00.</t>
  </si>
  <si>
    <t>PROGRAMA DE ATENCION ANCIANOS</t>
  </si>
  <si>
    <t>PROGRAMA DE ATENCION AL NIÑO Y A LA FAMILIA</t>
  </si>
  <si>
    <t>BOMBEROS VOLUNTARIOS</t>
  </si>
  <si>
    <t>02.01.04.01.07.00.00.00.00.</t>
  </si>
  <si>
    <t>02.01.04.01.08.00.00.00.00.</t>
  </si>
  <si>
    <t>PROGRAMA NUCLEOS BARRIALES</t>
  </si>
  <si>
    <t>02.01.04.01.09.00.00.00.00.</t>
  </si>
  <si>
    <t>02.01.04.01.10.00.00.00.00.</t>
  </si>
  <si>
    <t>PROGRAMA MURALISMO LOCAL</t>
  </si>
  <si>
    <t>02.01.04.02.00.00.00.00.00.</t>
  </si>
  <si>
    <t>02.01.04.02.01.00.00.00.00.</t>
  </si>
  <si>
    <t>02.01.05.00.00.00.00.00.00.</t>
  </si>
  <si>
    <t>INTERESES Y GASTOS DE LA DEUDA</t>
  </si>
  <si>
    <t>02.01.05.01.00.00.00.00.00.</t>
  </si>
  <si>
    <t>02.01.05.02.00.00.00.00.00.</t>
  </si>
  <si>
    <t>INTERESES POR DEUDAS CON ORGANISMOS PUBLICOS</t>
  </si>
  <si>
    <t>02.01.05.03.00.00.00.00.00.</t>
  </si>
  <si>
    <t>INTERESES POR DEUDAS CON ORGANISMOS PRIVADOS</t>
  </si>
  <si>
    <t>02.02.00.00.00.00.00.00.00.</t>
  </si>
  <si>
    <t>EROGACIONES DE CAPITAL</t>
  </si>
  <si>
    <t>02.02.01.00.00.00.00.00.00.</t>
  </si>
  <si>
    <t>INVERSIONES FISICAS</t>
  </si>
  <si>
    <t>02.02.01.01.00.00.00.00.00.</t>
  </si>
  <si>
    <t>TIERRAS Y TERRENOS</t>
  </si>
  <si>
    <t>02.02.01.02.00.00.00.00.00.</t>
  </si>
  <si>
    <t>CONSTRUCCIONES</t>
  </si>
  <si>
    <t>02.02.01.02.01.00.00.00.00.</t>
  </si>
  <si>
    <t>OBRAS PUBLICAS</t>
  </si>
  <si>
    <t>02.02.01.02.01.01.00.00.00.</t>
  </si>
  <si>
    <t>CONSTRUCCIONES POR CUENTA DE LA MUNICIPALIDAD</t>
  </si>
  <si>
    <t>02.02.01.02.01.01.01.00.00.</t>
  </si>
  <si>
    <t>POR CONTRATACION</t>
  </si>
  <si>
    <t>02.02.01.02.01.01.01.01.00.</t>
  </si>
  <si>
    <t>02.02.01.02.01.01.01.02.00.</t>
  </si>
  <si>
    <t>OBRAS EN CEMENTERIOS</t>
  </si>
  <si>
    <t>02.02.01.02.01.01.01.03.00.</t>
  </si>
  <si>
    <t>02.02.01.02.01.01.01.04.00.</t>
  </si>
  <si>
    <t>02.02.01.02.01.01.01.05.00.</t>
  </si>
  <si>
    <t>02.02.01.02.01.01.01.06.00.</t>
  </si>
  <si>
    <t>PUENTES Y PASARELAS</t>
  </si>
  <si>
    <t>02.02.01.02.01.01.01.07.00.</t>
  </si>
  <si>
    <t>02.02.01.02.01.01.01.08.00.</t>
  </si>
  <si>
    <t>02.02.01.02.01.01.01.09.00.</t>
  </si>
  <si>
    <t>AGUA Y CLOACAS</t>
  </si>
  <si>
    <t>02.02.01.02.01.01.01.10.00.</t>
  </si>
  <si>
    <t>02.02.01.02.01.01.01.11.00.</t>
  </si>
  <si>
    <t>02.02.01.02.01.01.01.12.00.</t>
  </si>
  <si>
    <t>BACHEO Y MEJORAMIENTO DE CALLES</t>
  </si>
  <si>
    <t>02.02.01.02.01.01.01.13.00.</t>
  </si>
  <si>
    <t>02.02.01.02.01.01.01.14.00.</t>
  </si>
  <si>
    <t>02.02.01.02.01.01.01.15.00.</t>
  </si>
  <si>
    <t>02.02.01.02.01.01.02.00.00.</t>
  </si>
  <si>
    <t>POR ADMINISTRACION MUNICIPAL</t>
  </si>
  <si>
    <t>02.02.01.02.01.01.02.01.00.</t>
  </si>
  <si>
    <t>02.02.01.02.01.01.02.02.00.</t>
  </si>
  <si>
    <t>02.02.01.02.01.01.02.03.00.</t>
  </si>
  <si>
    <t>02.02.01.02.01.01.02.04.00.</t>
  </si>
  <si>
    <t>02.02.01.02.01.01.02.05.00.</t>
  </si>
  <si>
    <t>02.02.01.02.01.02.00.00.00.</t>
  </si>
  <si>
    <t>02.02.01.02.01.02.01.00.00.</t>
  </si>
  <si>
    <t>02.02.01.02.01.02.02.00.00.</t>
  </si>
  <si>
    <t>02.02.01.02.01.03.00.00.00.</t>
  </si>
  <si>
    <t>DEUDAS OBRAS PUBLICAS EJERCICIO ANTERIOR</t>
  </si>
  <si>
    <t>02.02.01.02.01.04.00.00.00.</t>
  </si>
  <si>
    <t>02.02.01.02.02.00.00.00.00.</t>
  </si>
  <si>
    <t>PRO.CO.MU.VI</t>
  </si>
  <si>
    <t>02.02.01.02.02.01.00.00.00.</t>
  </si>
  <si>
    <t>PLAN I</t>
  </si>
  <si>
    <t>02.02.01.02.02.03.00.00.00.</t>
  </si>
  <si>
    <t>02.02.01.02.03.00.00.00.00.</t>
  </si>
  <si>
    <t>PROGRAMA MUNICIPAL DE ACCESO A LA TIERRA</t>
  </si>
  <si>
    <t>02.02.01.02.04.00.00.00.00.</t>
  </si>
  <si>
    <t>02.02.01.02.05.00.00.00.00.</t>
  </si>
  <si>
    <t>02.02.01.02.06.00.00.00.00.</t>
  </si>
  <si>
    <t>02.02.01.03.00.00.00.00.00.</t>
  </si>
  <si>
    <t>BIENES DE CAPITAL</t>
  </si>
  <si>
    <t>02.02.01.03.01.00.00.00.00.</t>
  </si>
  <si>
    <t>MAQUINARIA, EQUIPOS Y SOFTWARE</t>
  </si>
  <si>
    <t>02.02.01.03.01.01.00.00.00.</t>
  </si>
  <si>
    <t>02.02.01.03.01.02.00.00.00.</t>
  </si>
  <si>
    <t>EQUIPOS DE TRANSPORTES, TRACCION Y ELEVACION</t>
  </si>
  <si>
    <t>02.02.01.03.01.03.00.00.00.</t>
  </si>
  <si>
    <t>EQUIPO SANITARIO Y DE LABORATORIO</t>
  </si>
  <si>
    <t>02.02.01.03.01.04.00.00.00.</t>
  </si>
  <si>
    <t>02.02.01.03.01.05.00.00.00.</t>
  </si>
  <si>
    <t>EQUIPO EDUCACIONAL Y RECREATIVO</t>
  </si>
  <si>
    <t>02.02.01.03.01.06.00.00.00.</t>
  </si>
  <si>
    <t>EQUIPOS DE OFICINA Y MUEBLES</t>
  </si>
  <si>
    <t>02.02.01.03.01.07.00.00.00.</t>
  </si>
  <si>
    <t>HERRAMIENTAS Y REPUESTOS MAYORES</t>
  </si>
  <si>
    <t>02.02.01.03.01.08.00.00.00.</t>
  </si>
  <si>
    <t>EQUIPOS INFORMATICOS Y SOFTWARE</t>
  </si>
  <si>
    <t>02.02.01.03.01.09.00.00.00.</t>
  </si>
  <si>
    <t>EQUIPOS VARIOS</t>
  </si>
  <si>
    <t>02.02.01.03.01.10.00.00.00.</t>
  </si>
  <si>
    <t>EQUIPOS DE VIGILANCIA Y CONTROL CIUDADANO</t>
  </si>
  <si>
    <t>02.02.01.03.02.00.00.00.00.</t>
  </si>
  <si>
    <t>02.02.01.03.03.00.00.00.00.</t>
  </si>
  <si>
    <t>OTROS BIENES DE CAPITAL</t>
  </si>
  <si>
    <t>02.02.01.03.04.00.00.00.00.</t>
  </si>
  <si>
    <t>DEUDAS BIENES DE CAPITAL EJERCICIO ANTERIOR</t>
  </si>
  <si>
    <t>02.02.01.03.05.00.00.00.00.</t>
  </si>
  <si>
    <t>PLAN NACER Y SUMAR - BIENES DE CAPITAL</t>
  </si>
  <si>
    <t>02.02.02.00.00.00.00.00.00.</t>
  </si>
  <si>
    <t>TRANSFERENCIAS DE CAPITAL</t>
  </si>
  <si>
    <t>02.02.02.01.00.00.00.00.00.</t>
  </si>
  <si>
    <t>TRANSFERENCIAS AL SECTOR PRIVADO</t>
  </si>
  <si>
    <t>02.02.02.01.01.00.00.00.00.</t>
  </si>
  <si>
    <t>02.02.02.01.02.00.00.00.00.</t>
  </si>
  <si>
    <t>02.02.02.01.03.00.00.00.00.</t>
  </si>
  <si>
    <t>02.02.02.02.00.00.00.00.00.</t>
  </si>
  <si>
    <t>TRANSFERENCIAS DE CAPITAL A CLASIFICAR</t>
  </si>
  <si>
    <t>02.02.02.02.01.00.00.00.00.</t>
  </si>
  <si>
    <t>02.03.00.00.00.00.00.00.00.</t>
  </si>
  <si>
    <t>APLICACIONES FINANCIERAS</t>
  </si>
  <si>
    <t>02.03.01.00.00.00.00.00.00.</t>
  </si>
  <si>
    <t>INVERSIONES FINANCIERAS</t>
  </si>
  <si>
    <t>02.03.01.01.00.00.00.00.00.</t>
  </si>
  <si>
    <t>ADQUISICION DE ACTIVOS FINANCIEROS VARIOS</t>
  </si>
  <si>
    <t>02.03.02.00.00.00.00.00.00.</t>
  </si>
  <si>
    <t>02.03.02.01.00.00.00.00.00.</t>
  </si>
  <si>
    <t>AMORTIZACION DEUDA CON ORGANISMOS PUBLICOS</t>
  </si>
  <si>
    <t>02.03.02.01.01.00.00.00.00.</t>
  </si>
  <si>
    <t>FONDO PERMANENTE</t>
  </si>
  <si>
    <t>02.03.02.01.02.00.00.00.00.</t>
  </si>
  <si>
    <t>CONVENIO REFINANCIACION LEY 9802-CAPITAL</t>
  </si>
  <si>
    <t>02.03.02.01.03.00.00.00.00.</t>
  </si>
  <si>
    <t>02.03.02.02.00.00.00.00.00.</t>
  </si>
  <si>
    <t>AMORTIZACION DEUDA CON ORGANISMOS PRIVADOS</t>
  </si>
  <si>
    <t>02.03.02.02.01.00.00.00.00.</t>
  </si>
  <si>
    <t>DEUDAS CON ORGANISMOS PRIVADOS VARIAS-CAPITAL</t>
  </si>
  <si>
    <t>02.03.02.02.02.00.00.00.00.</t>
  </si>
  <si>
    <t>JUICIOS PENDIENTES</t>
  </si>
  <si>
    <t>02.04.00.00.00.00.00.00.00.</t>
  </si>
  <si>
    <t>NO CLASIFICADOS</t>
  </si>
  <si>
    <t>02.04.01.00.00.00.00.00.00.</t>
  </si>
  <si>
    <t>TRABAJOS PUBLICOS</t>
  </si>
  <si>
    <t>02.04.01.01.00.00.00.00.00.</t>
  </si>
  <si>
    <t>GARANTIA DE LICITACIONES</t>
  </si>
  <si>
    <t>02.04.01.02.00.00.00.00.00.</t>
  </si>
  <si>
    <t>OTRAS CUENTAS NO CLASIFICADAS</t>
  </si>
  <si>
    <t>02.04.02.00.00.00.00.00.00.</t>
  </si>
  <si>
    <t>CUENTAS DE ORDEN</t>
  </si>
  <si>
    <t>02.04.02.01.00.00.00.00.00.</t>
  </si>
  <si>
    <t>CAUSAS LABORALES</t>
  </si>
  <si>
    <t>02.04.02.01.01.00.00.00.00.</t>
  </si>
  <si>
    <t>RETENCION JUBILACION</t>
  </si>
  <si>
    <t>02.04.02.01.02.00.00.00.00.</t>
  </si>
  <si>
    <t>RETENCION APROSS</t>
  </si>
  <si>
    <t>02.04.02.01.03.00.00.00.00.</t>
  </si>
  <si>
    <t>RETENCION SEGURO DE VIDA</t>
  </si>
  <si>
    <t>02.04.02.01.04.00.00.00.00.</t>
  </si>
  <si>
    <t>RETENCION SINDICATOS</t>
  </si>
  <si>
    <t>02.04.02.01.05.00.00.00.00.</t>
  </si>
  <si>
    <t>RETENCIONES VARIAS</t>
  </si>
  <si>
    <t>02.04.02.02.00.00.00.00.00.</t>
  </si>
  <si>
    <t>CAUSAS IMPOSITIVAS</t>
  </si>
  <si>
    <t>02.04.02.02.01.00.00.00.00.</t>
  </si>
  <si>
    <t>RETENCION INGRESOS BRUTOS</t>
  </si>
  <si>
    <t>02.04.02.02.02.00.00.00.00.</t>
  </si>
  <si>
    <t>RETENCION IMPUESTO A LAS GANANCIAS</t>
  </si>
  <si>
    <t>02.04.02.02.03.00.00.00.00.</t>
  </si>
  <si>
    <t>RETENCION IMPUESTO VARIOS</t>
  </si>
  <si>
    <t>02.04.02.03.00.00.00.00.00.</t>
  </si>
  <si>
    <t>OTROS</t>
  </si>
  <si>
    <t>02.04.02.03.01.00.00.00.00.</t>
  </si>
  <si>
    <t>DERECHO DE REDUCCION DE RESTOS</t>
  </si>
  <si>
    <t>02.04.02.03.02.00.00.00.00.</t>
  </si>
  <si>
    <t>DERECHO DE REGISTRO CIVIL</t>
  </si>
  <si>
    <t>02.04.02.03.03.00.00.00.00.</t>
  </si>
  <si>
    <t>HONORARIOS JUDICIALES</t>
  </si>
  <si>
    <t>02.04.02.03.04.00.00.00.00.</t>
  </si>
  <si>
    <t>FONDO FIDUCIARIO</t>
  </si>
  <si>
    <t>02.04.03.00.00.00.00.00.00.</t>
  </si>
  <si>
    <t>CREDITO ADICIONAL PARA REFUERZO DE PARTIDAS N</t>
  </si>
  <si>
    <t>02.04.03.01.00.00.00.00.00.</t>
  </si>
  <si>
    <t>02.01.04.02.02.00.00.00.00.</t>
  </si>
  <si>
    <t>02.01.04.02.03.00.00.00.00.</t>
  </si>
  <si>
    <t>02.01.04.02.04.00.00.00.00.</t>
  </si>
  <si>
    <t>02.01.04.02.05.00.00.00.00.</t>
  </si>
  <si>
    <t>02.01.04.02.06.00.00.00.00.</t>
  </si>
  <si>
    <t>02.01.04.02.07.00.00.00.00.</t>
  </si>
  <si>
    <t>02.01.04.02.08.00.00.00.00.</t>
  </si>
  <si>
    <t>02.01.04.02.09.00.00.00.00.</t>
  </si>
  <si>
    <t>02.01.04.02.10.00.00.00.00.</t>
  </si>
  <si>
    <t>02.01.04.02.11.00.00.00.00.</t>
  </si>
  <si>
    <t>02.01.04.02.12.00.00.00.00.</t>
  </si>
  <si>
    <t>02.01.04.03.00.00.00.00.00.</t>
  </si>
  <si>
    <t>02.01.04.04.00.00.00.00.00.</t>
  </si>
  <si>
    <t>02.01.04.05.00.00.00.00.00.</t>
  </si>
  <si>
    <t>02.01.04.06.00.00.00.00.00.</t>
  </si>
  <si>
    <t>02.01.04.07.00.00.00.00.00.</t>
  </si>
  <si>
    <t>02.01.04.08.00.00.00.00.00.</t>
  </si>
  <si>
    <t>02.01.04.09.00.00.00.00.00.</t>
  </si>
  <si>
    <t>TRANSFERENCIAS CORRIENTES</t>
  </si>
  <si>
    <t>AL SECTOR PÚBLICO</t>
  </si>
  <si>
    <t>PROGRAMA DE ENTRENAMIENTOS LABORALES MUNICIPALES</t>
  </si>
  <si>
    <t>MESA SOCIO EDUCATIVA</t>
  </si>
  <si>
    <t>CONCEJO DELIBERANTE</t>
  </si>
  <si>
    <t>OTRAS TRANSFERENCIAS AL SECTOR PÚBLICO</t>
  </si>
  <si>
    <t>AL SECTOR PRIVADO</t>
  </si>
  <si>
    <t>SUBVENCIONES Y SUBSIDIOS</t>
  </si>
  <si>
    <t>SISTEMA DE ESTACIONAMIENTO MEDIDO</t>
  </si>
  <si>
    <t xml:space="preserve">EVENTOS Y AUSPICIOS </t>
  </si>
  <si>
    <t>DEVOLUCIONES DE TASAS Y CONTRIBUCIONES</t>
  </si>
  <si>
    <t>OTRAS DEVOLUCIONES</t>
  </si>
  <si>
    <t xml:space="preserve">FUNDACIÓN PARA EL DESARROLLO LOCAL </t>
  </si>
  <si>
    <t>FONDO PATRIMONIO HISTORICO,CULTURAL Y DESARROLLO URBANO</t>
  </si>
  <si>
    <t>PRESUPUESTO PARTICIPATIVO</t>
  </si>
  <si>
    <t>ALUMBRADO PUBLICO POR ADMINISTRACIÓN</t>
  </si>
  <si>
    <t>INTERESES POR CONVENIO REFINANCIACION LEY 9802</t>
  </si>
  <si>
    <t>OBRAS VARIAS POR ADMINISTRACIÓN</t>
  </si>
  <si>
    <t>DESAGÜES DE LA CIUDAD POR ADMINISTRACIÓN</t>
  </si>
  <si>
    <t>OBRAS POR CUENTA DE LA PROVINCIA</t>
  </si>
  <si>
    <t>OBRAS POR CUENTA DE LA NACIÓN</t>
  </si>
  <si>
    <t>SISTEMA DE OBRAS Y REPARACION POR AHORRO PREVIO</t>
  </si>
  <si>
    <t>INFRAESTRUCTURA URBANA</t>
  </si>
  <si>
    <t>OTRAS TRANSFERENCIAS A INST. Y/O PERSONAS SIN FINES DE LUCRO</t>
  </si>
  <si>
    <t>CONSTRUCCION DE VIVIENDAS</t>
  </si>
  <si>
    <t>CONEXIONES DOMICILIARIAS SOCIALES</t>
  </si>
  <si>
    <t>TRANSFERENCIAS PARA ACTIVIDADES CIENTIFICAS, ACADÉMICAS O ENSEÑANZA</t>
  </si>
  <si>
    <t>FUNDACIÓN PARA LA ENSEÑANZA UNIVERSITARIA</t>
  </si>
  <si>
    <t>AMORTIZACION DE LA DEUDA Y DISMINUCION DE OTROS PASIVOS</t>
  </si>
  <si>
    <t xml:space="preserve">AMORTIZACION DEUDA CON ORGANISMOS PUBLICOS VARIOS </t>
  </si>
  <si>
    <t>02.02.01.02.02.02.00.00.00.</t>
  </si>
  <si>
    <t>PRESUPUESTOS DE GASTOS</t>
  </si>
  <si>
    <t>PERSONAL CON PASIVIDAD ANTICIPADA VOLUNTARIA</t>
  </si>
  <si>
    <t>PASIVIDAD ANTICIPADA VOLUNTARIA</t>
  </si>
  <si>
    <t>JUBILACIÓN</t>
  </si>
  <si>
    <t>OBRA SOCIAL</t>
  </si>
  <si>
    <t xml:space="preserve">SEGUROS (A.R.T) </t>
  </si>
  <si>
    <t xml:space="preserve">ADICIONALES Y SUPLEMENTOS </t>
  </si>
  <si>
    <t>02.01.01.01.05.03.00.00.00.</t>
  </si>
  <si>
    <t>02.01.01.02.04.03.00.00.00.</t>
  </si>
  <si>
    <t xml:space="preserve">CONTRIBUCIONES PATRONALES </t>
  </si>
  <si>
    <t>PERSONAL JORNALIZADO</t>
  </si>
  <si>
    <t>ADICIONALES Y SUPLEMENTOS</t>
  </si>
  <si>
    <t xml:space="preserve">HABERES Y CARGAS SOCIALES DEVENGADAS </t>
  </si>
  <si>
    <t>HABERES Y CARGAS SOCIALES DEVENGADOS A PAGAR</t>
  </si>
  <si>
    <t>SERVICIOS BASICOS Y COMUNICACIÓN</t>
  </si>
  <si>
    <t>02.01.03.01.06.00.00.00.00.</t>
  </si>
  <si>
    <t>ALQUILER DE EDIFICIOS, LOCALES Y CARPAS ESTRUCTURALES</t>
  </si>
  <si>
    <t>MANTENIMIENTO Y REPARACIONES DE VEHICULOS, MAQUINARIAS Y EQIPOS</t>
  </si>
  <si>
    <t>MANTENIMIENTO DE ESPACIOS VERDES  Y ARBOLADO</t>
  </si>
  <si>
    <t>MANTENIMIENTO Y REPARACIONES DE EDIFICIOS Y ESPACIOS PÚBLICOS</t>
  </si>
  <si>
    <t>ESTUDIOS, INVESTIGACIONES Y PROYECTOS DE FACTIBILIDAD</t>
  </si>
  <si>
    <t>DE INFORMÁTICA, MANTENIMIENTO DE SOFTWARE Y LICENCIA DE USO</t>
  </si>
  <si>
    <t>DE CAPACITACION, EDUCACIÓN Y ARTÍSTICA</t>
  </si>
  <si>
    <t xml:space="preserve">MEDICOS, SANITARIOS Y AUXILIARES </t>
  </si>
  <si>
    <t>PRIMAS Y GASTOS DE SEGUROS VEHICULOS Y MAQUINARIAS</t>
  </si>
  <si>
    <t>COMISIONES Y GASTOS BANCARIOS Y DE ENTIDADES RECAUDADORAS</t>
  </si>
  <si>
    <t>GASTOS JURIDICOS, MULTAS, INDEMNIZACIONES y TASAS</t>
  </si>
  <si>
    <t>BIENES PARA GESTIÓN SANITARIA Y EMERGENCIAS CLIMÁTICAS</t>
  </si>
  <si>
    <t>SERVICIOS PARA GESTIÓN SANITARIA Y EMERGENCIAS CLIMÁTICAS</t>
  </si>
  <si>
    <t>CURSOS DE FORMACIÓN PROFESIONAL</t>
  </si>
  <si>
    <t>FONDO ESP. PARA TRATAMIENTOS RSU Y SANEAMIENTO AMBIENTAL</t>
  </si>
  <si>
    <t>MEDICAMENTOS E INSUMOS DE SALUD</t>
  </si>
  <si>
    <t>FORTALECIMIENTO DE CLUBES, ARTES Y ASOCIACIONES CIVILES</t>
  </si>
  <si>
    <t>EDIFICIOS MUNICIPALES Y OTROS INMUEBLES MUNICIPALES</t>
  </si>
  <si>
    <t>PAVIMENTO, CORDON CUNETA Y MEJORAMIENTO DE CALLES POR ADMINISTRACIÓN</t>
  </si>
  <si>
    <t>AGUA Y CLOACAS POR ADMINISTRACIÓN</t>
  </si>
  <si>
    <t>CONSTRUCCIONES POR CUENTA DE PROVINCIA Y NACIÓN</t>
  </si>
  <si>
    <t>PLAN II</t>
  </si>
  <si>
    <t>GASTOS BANCARIOS, REFACCIONES Y DEVOLUCIONES</t>
  </si>
  <si>
    <t>PROGRAMA VIVIENDA SEMILLA Y MÓDULOS HABITACIONALES</t>
  </si>
  <si>
    <t>FONDO PARA EL MANTENIMIENTO DE EDIFICIOS ESCOLARES PROVINCIALES (FODEMEEP)</t>
  </si>
  <si>
    <t>FONDO MANTENIMIENTO MOVILES Y EDIFICIOS POLICIALES (FOMMEP)</t>
  </si>
  <si>
    <t>ROPA DE TRABAJO, ELEMENTOS DE SEGURIDAD Y OTRAS PRENDAS</t>
  </si>
  <si>
    <t>ARTICULOS DE LIBRERIA, UTILES DE ESCRITORIO Y OFICINA</t>
  </si>
  <si>
    <t>UTILES MENORES MEDICO QUIRURGICO Y DE LABORATORIO</t>
  </si>
  <si>
    <t>02.01.03.19.00.00.00.00.00.</t>
  </si>
  <si>
    <t>SERVICIO DE SEGURIDAD</t>
  </si>
  <si>
    <t>PAVIMENTO  Y CORDON CUNETA</t>
  </si>
  <si>
    <t>DESAGÜES DE LA CIUDAD</t>
  </si>
  <si>
    <t>PLAZAS , PASEOS, PLAZOLETAS  Y CICLOVIAS</t>
  </si>
  <si>
    <t>RECUPERACIÓN DE INFRAESTRUCTURA PATRIMONIAL</t>
  </si>
  <si>
    <t>OBRAS PARA SANEAMIENTO  AMBIENTAL Y CAMBIO CLIMATICO</t>
  </si>
  <si>
    <t>OBRAS PLAN DE MANEJO PARQUE TAU</t>
  </si>
  <si>
    <t>OTRAS OBRAS NO CLASIFICADAS</t>
  </si>
  <si>
    <t>MAQUINARIA Y EQUIPO DE PRODUCCION Y CONSTRUCCIÓN</t>
  </si>
  <si>
    <t>A PERSONAS, INSTITUCIONES Y/O PERSONAS SIN FINES DE LUCRO</t>
  </si>
  <si>
    <t>PAGO DE SUPLENCIAS Y LICENCIAS PERS. CONTRATADO Y JORNALIZADO</t>
  </si>
  <si>
    <t>TRIBUNAL DE CUENTAS</t>
  </si>
  <si>
    <t>ALARMA Y MONITOREO</t>
  </si>
  <si>
    <t>HONORABLE CONCEJO DELIBERANTE</t>
  </si>
  <si>
    <t>CONTRIBUCIONES PATRONALES  CD</t>
  </si>
  <si>
    <t>02.01.04.01.07.01.00.00.00.</t>
  </si>
  <si>
    <t>02.01.04.01.07.02.00.00.00.</t>
  </si>
  <si>
    <t>02.01.04.01.07.03.00.00.00.</t>
  </si>
  <si>
    <t>GASTOS CONCEJO DELIBERANTE</t>
  </si>
  <si>
    <t>02.01.04.01.06.01.00.00.00.</t>
  </si>
  <si>
    <t>02.01.04.01.06.02.00.00.00.</t>
  </si>
  <si>
    <t>02.01.04.01.06.03.00.00.00.</t>
  </si>
  <si>
    <t>CONTRIBUCIONES PATRONALES  TDC</t>
  </si>
  <si>
    <t>GASTOS TRIBUNAL DE CUENTAS</t>
  </si>
  <si>
    <t>02.01.04.02.13.00.00.00.00.</t>
  </si>
  <si>
    <t>PARTICIPACIÓN VECINAL - CENTROS VECINALES</t>
  </si>
  <si>
    <t>ADICIONAL PARACAPACITACION</t>
  </si>
  <si>
    <t>SUMA</t>
  </si>
  <si>
    <t>S</t>
  </si>
  <si>
    <t>+</t>
  </si>
  <si>
    <t>CUENTA</t>
  </si>
  <si>
    <t>DESCRIPCION</t>
  </si>
  <si>
    <t>PRESUPUESTO</t>
  </si>
  <si>
    <t>EQUIPO DE SEGURIDAD Y SEñALAMIENTO</t>
  </si>
  <si>
    <t>JUZGADO ADMINISTRATIVO DE FALTAS</t>
  </si>
  <si>
    <t>SUPERIOR JERARQUICO</t>
  </si>
  <si>
    <t>SUPERIOR ADMINISTRATIVO</t>
  </si>
  <si>
    <t>AUXILIAR ADMINISTRATIVO</t>
  </si>
  <si>
    <t>ADMINISTRATIVO DE EJECUCION</t>
  </si>
  <si>
    <t>PROFESIONAL</t>
  </si>
  <si>
    <t>TECNICO</t>
  </si>
  <si>
    <t>SUPERVISOR DE MAESTRANZA Y SERVICIOS GENERALES</t>
  </si>
  <si>
    <t>INSPECTORES DE CONTROL Y VERIFICACIONES</t>
  </si>
  <si>
    <t>MAESTRANZA Y SERVICIOS GENERALES</t>
  </si>
  <si>
    <t>GASTOS DE REPRESENTACION AUTORIDADES SUPERIORES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</si>
</sst>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/>
    <xf numFmtId="0" fontId="1" fillId="3" borderId="1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" fontId="1" fillId="2" borderId="1" xfId="0" applyNumberFormat="1" applyFont="1" applyFill="1" applyBorder="1"/>
    <xf numFmtId="4" fontId="1" fillId="3" borderId="1" xfId="0" applyNumberFormat="1" applyFont="1" applyFill="1" applyBorder="1"/>
    <xf numFmtId="4" fontId="1" fillId="0" borderId="1" xfId="0" applyNumberFormat="1" applyFont="1" applyBorder="1"/>
    <xf numFmtId="0" fontId="0" fillId="0" borderId="1" xfId="0" applyBorder="1"/>
    <xf numFmtId="4" fontId="0" fillId="0" borderId="1" xfId="0" applyNumberFormat="1" applyBorder="1"/>
    <xf numFmtId="4" fontId="0" fillId="0" borderId="0" xfId="0" applyNumberFormat="1"/>
    <xf numFmtId="44" fontId="0" fillId="0" borderId="0" xfId="2" applyFont="1"/>
    <xf numFmtId="0" fontId="1" fillId="0" borderId="0" xfId="0" applyFont="1"/>
    <xf numFmtId="0" fontId="0" fillId="0" borderId="3" xfId="0" applyBorder="1"/>
    <xf numFmtId="4" fontId="0" fillId="0" borderId="4" xfId="0" applyNumberFormat="1" applyBorder="1"/>
    <xf numFmtId="10" fontId="0" fillId="0" borderId="0" xfId="3" applyNumberFormat="1" applyFont="1"/>
    <xf numFmtId="10" fontId="0" fillId="0" borderId="0" xfId="0" applyNumberFormat="1"/>
    <xf numFmtId="10" fontId="1" fillId="0" borderId="0" xfId="3" applyNumberFormat="1" applyFont="1"/>
    <xf numFmtId="4" fontId="1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</cellXfs>
  <cellStyles count="4">
    <cellStyle name="Moneda" xfId="2" builtinId="4"/>
    <cellStyle name="Moneda 2" xfId="1" xr:uid="{00000000-0005-0000-0000-000001000000}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284"/>
  <sheetViews>
    <sheetView tabSelected="1" zoomScaleNormal="100" workbookViewId="0">
      <pane xSplit="2" ySplit="4" topLeftCell="C5" activePane="bottomRight" state="frozen"/>
      <selection pane="topRight" activeCell="D1" sqref="D1"/>
      <selection pane="bottomLeft" activeCell="A8" sqref="A8"/>
      <selection pane="bottomRight" activeCell="G8" sqref="G8"/>
    </sheetView>
  </sheetViews>
  <sheetFormatPr baseColWidth="10" defaultRowHeight="15" x14ac:dyDescent="0.25"/>
  <cols>
    <col min="1" max="1" width="25.7109375" bestFit="1" customWidth="1"/>
    <col min="2" max="2" width="72.42578125" bestFit="1" customWidth="1"/>
    <col min="3" max="3" width="28" customWidth="1"/>
    <col min="4" max="4" width="14.7109375" hidden="1" customWidth="1"/>
    <col min="5" max="5" width="15.42578125" hidden="1" customWidth="1"/>
    <col min="6" max="6" width="16.28515625" bestFit="1" customWidth="1"/>
  </cols>
  <sheetData>
    <row r="2" spans="1:6" ht="15.75" x14ac:dyDescent="0.25">
      <c r="A2" s="19" t="s">
        <v>445</v>
      </c>
      <c r="B2" s="19"/>
      <c r="C2" s="19"/>
    </row>
    <row r="3" spans="1:6" x14ac:dyDescent="0.25">
      <c r="A3" s="18" t="s">
        <v>521</v>
      </c>
      <c r="B3" s="18" t="s">
        <v>522</v>
      </c>
      <c r="C3" s="18" t="s">
        <v>523</v>
      </c>
      <c r="D3" s="4" t="s">
        <v>518</v>
      </c>
    </row>
    <row r="4" spans="1:6" x14ac:dyDescent="0.25">
      <c r="A4" s="1" t="s">
        <v>0</v>
      </c>
      <c r="B4" s="1" t="s">
        <v>1</v>
      </c>
      <c r="C4" s="5">
        <f>+C5+C182+C246+C257</f>
        <v>34500000000</v>
      </c>
      <c r="D4" s="5" t="s">
        <v>519</v>
      </c>
      <c r="E4" s="10" t="s">
        <v>520</v>
      </c>
    </row>
    <row r="5" spans="1:6" x14ac:dyDescent="0.25">
      <c r="A5" s="2" t="s">
        <v>2</v>
      </c>
      <c r="B5" s="2" t="s">
        <v>3</v>
      </c>
      <c r="C5" s="6">
        <f>+C6+C69+C92+C139+C178</f>
        <v>22450787000</v>
      </c>
      <c r="D5" s="6" t="s">
        <v>519</v>
      </c>
      <c r="E5" t="s">
        <v>520</v>
      </c>
      <c r="F5" s="10"/>
    </row>
    <row r="6" spans="1:6" x14ac:dyDescent="0.25">
      <c r="A6" s="3" t="s">
        <v>4</v>
      </c>
      <c r="B6" s="3" t="s">
        <v>5</v>
      </c>
      <c r="C6" s="7">
        <f>+C7+C45+C62+C63+C64+C65+C66+C67+C68</f>
        <v>15921100000</v>
      </c>
      <c r="D6" s="7" t="s">
        <v>519</v>
      </c>
      <c r="E6" s="10" t="s">
        <v>520</v>
      </c>
      <c r="F6" s="10"/>
    </row>
    <row r="7" spans="1:6" x14ac:dyDescent="0.25">
      <c r="A7" s="3" t="s">
        <v>6</v>
      </c>
      <c r="B7" s="3" t="s">
        <v>7</v>
      </c>
      <c r="C7" s="7">
        <f>+C8+C23+C33+C35+C37+C41+C43</f>
        <v>9825700000</v>
      </c>
      <c r="D7" s="7" t="s">
        <v>519</v>
      </c>
      <c r="F7" s="10"/>
    </row>
    <row r="8" spans="1:6" x14ac:dyDescent="0.25">
      <c r="A8" s="3" t="s">
        <v>8</v>
      </c>
      <c r="B8" s="3" t="s">
        <v>9</v>
      </c>
      <c r="C8" s="7">
        <f>+SUM(C9:C22)</f>
        <v>3673600000</v>
      </c>
      <c r="D8" s="7" t="s">
        <v>519</v>
      </c>
    </row>
    <row r="9" spans="1:6" x14ac:dyDescent="0.25">
      <c r="A9" s="8" t="s">
        <v>10</v>
      </c>
      <c r="B9" s="8" t="s">
        <v>11</v>
      </c>
      <c r="C9" s="9">
        <v>277300000</v>
      </c>
      <c r="D9" s="9"/>
    </row>
    <row r="10" spans="1:6" x14ac:dyDescent="0.25">
      <c r="A10" s="8" t="s">
        <v>12</v>
      </c>
      <c r="B10" s="8" t="s">
        <v>13</v>
      </c>
      <c r="C10" s="9">
        <v>53400000</v>
      </c>
      <c r="D10" s="9"/>
    </row>
    <row r="11" spans="1:6" x14ac:dyDescent="0.25">
      <c r="A11" s="8" t="s">
        <v>14</v>
      </c>
      <c r="B11" s="8" t="s">
        <v>525</v>
      </c>
      <c r="C11" s="9">
        <v>73300000</v>
      </c>
      <c r="D11" s="9"/>
    </row>
    <row r="12" spans="1:6" x14ac:dyDescent="0.25">
      <c r="A12" s="8" t="s">
        <v>15</v>
      </c>
      <c r="B12" s="8" t="s">
        <v>526</v>
      </c>
      <c r="C12" s="9">
        <v>166500000</v>
      </c>
      <c r="D12" s="9"/>
    </row>
    <row r="13" spans="1:6" x14ac:dyDescent="0.25">
      <c r="A13" s="8" t="s">
        <v>16</v>
      </c>
      <c r="B13" s="8" t="s">
        <v>527</v>
      </c>
      <c r="C13" s="9">
        <v>35800000</v>
      </c>
      <c r="D13" s="9"/>
    </row>
    <row r="14" spans="1:6" x14ac:dyDescent="0.25">
      <c r="A14" s="8" t="s">
        <v>17</v>
      </c>
      <c r="B14" s="8" t="s">
        <v>528</v>
      </c>
      <c r="C14" s="9">
        <v>129600000</v>
      </c>
      <c r="D14" s="9"/>
    </row>
    <row r="15" spans="1:6" x14ac:dyDescent="0.25">
      <c r="A15" s="8" t="s">
        <v>18</v>
      </c>
      <c r="B15" s="8" t="s">
        <v>529</v>
      </c>
      <c r="C15" s="9">
        <v>478600000</v>
      </c>
      <c r="D15" s="9"/>
    </row>
    <row r="16" spans="1:6" x14ac:dyDescent="0.25">
      <c r="A16" s="8" t="s">
        <v>19</v>
      </c>
      <c r="B16" s="8" t="s">
        <v>530</v>
      </c>
      <c r="C16" s="9">
        <v>167600000</v>
      </c>
      <c r="D16" s="9"/>
    </row>
    <row r="17" spans="1:4" x14ac:dyDescent="0.25">
      <c r="A17" s="8" t="s">
        <v>20</v>
      </c>
      <c r="B17" s="8" t="s">
        <v>531</v>
      </c>
      <c r="C17" s="9">
        <v>201000000</v>
      </c>
      <c r="D17" s="9"/>
    </row>
    <row r="18" spans="1:4" x14ac:dyDescent="0.25">
      <c r="A18" s="8" t="s">
        <v>21</v>
      </c>
      <c r="B18" s="8" t="s">
        <v>22</v>
      </c>
      <c r="C18" s="9">
        <v>199100000</v>
      </c>
      <c r="D18" s="9"/>
    </row>
    <row r="19" spans="1:4" x14ac:dyDescent="0.25">
      <c r="A19" s="8" t="s">
        <v>23</v>
      </c>
      <c r="B19" s="8" t="s">
        <v>532</v>
      </c>
      <c r="C19" s="9">
        <v>224000000</v>
      </c>
      <c r="D19" s="9"/>
    </row>
    <row r="20" spans="1:4" x14ac:dyDescent="0.25">
      <c r="A20" s="8" t="s">
        <v>24</v>
      </c>
      <c r="B20" s="8" t="s">
        <v>534</v>
      </c>
      <c r="C20" s="9">
        <v>1187200000</v>
      </c>
      <c r="D20" s="9"/>
    </row>
    <row r="21" spans="1:4" x14ac:dyDescent="0.25">
      <c r="A21" s="8" t="s">
        <v>25</v>
      </c>
      <c r="B21" s="8" t="s">
        <v>26</v>
      </c>
      <c r="C21" s="9">
        <v>164200000</v>
      </c>
      <c r="D21" s="9"/>
    </row>
    <row r="22" spans="1:4" x14ac:dyDescent="0.25">
      <c r="A22" s="8" t="s">
        <v>27</v>
      </c>
      <c r="B22" s="8" t="s">
        <v>533</v>
      </c>
      <c r="C22" s="9">
        <v>316000000</v>
      </c>
      <c r="D22" s="9"/>
    </row>
    <row r="23" spans="1:4" x14ac:dyDescent="0.25">
      <c r="A23" s="3" t="s">
        <v>28</v>
      </c>
      <c r="B23" s="3" t="s">
        <v>456</v>
      </c>
      <c r="C23" s="7">
        <f>+SUM(C24:C32)</f>
        <v>2497000000</v>
      </c>
      <c r="D23" s="7" t="s">
        <v>519</v>
      </c>
    </row>
    <row r="24" spans="1:4" x14ac:dyDescent="0.25">
      <c r="A24" s="8" t="s">
        <v>29</v>
      </c>
      <c r="B24" s="8" t="s">
        <v>30</v>
      </c>
      <c r="C24" s="9">
        <v>3000000</v>
      </c>
      <c r="D24" s="9"/>
    </row>
    <row r="25" spans="1:4" x14ac:dyDescent="0.25">
      <c r="A25" s="8" t="s">
        <v>31</v>
      </c>
      <c r="B25" s="8" t="s">
        <v>535</v>
      </c>
      <c r="C25" s="9">
        <v>1000000</v>
      </c>
      <c r="D25" s="9"/>
    </row>
    <row r="26" spans="1:4" x14ac:dyDescent="0.25">
      <c r="A26" s="8" t="s">
        <v>32</v>
      </c>
      <c r="B26" s="8" t="s">
        <v>33</v>
      </c>
      <c r="C26" s="9">
        <f>+ROUNDUP(2028944000,-5)</f>
        <v>2029000000</v>
      </c>
      <c r="D26" s="9"/>
    </row>
    <row r="27" spans="1:4" x14ac:dyDescent="0.25">
      <c r="A27" s="8" t="s">
        <v>34</v>
      </c>
      <c r="B27" s="8" t="s">
        <v>35</v>
      </c>
      <c r="C27" s="9">
        <f>+ROUNDUP(186688000,-5)</f>
        <v>186700000</v>
      </c>
      <c r="D27" s="9"/>
    </row>
    <row r="28" spans="1:4" x14ac:dyDescent="0.25">
      <c r="A28" s="8" t="s">
        <v>36</v>
      </c>
      <c r="B28" s="8" t="s">
        <v>37</v>
      </c>
      <c r="C28" s="9">
        <f>+ROUNDUP(12446000,-5)</f>
        <v>12500000</v>
      </c>
      <c r="D28" s="9"/>
    </row>
    <row r="29" spans="1:4" x14ac:dyDescent="0.25">
      <c r="A29" s="8" t="s">
        <v>38</v>
      </c>
      <c r="B29" s="8" t="s">
        <v>39</v>
      </c>
      <c r="C29" s="9">
        <f>+ROUNDUP(156833000,-5)</f>
        <v>156900000</v>
      </c>
      <c r="D29" s="9"/>
    </row>
    <row r="30" spans="1:4" x14ac:dyDescent="0.25">
      <c r="A30" s="8" t="s">
        <v>40</v>
      </c>
      <c r="B30" s="8" t="s">
        <v>41</v>
      </c>
      <c r="C30" s="9">
        <v>1500000</v>
      </c>
      <c r="D30" s="9"/>
    </row>
    <row r="31" spans="1:4" x14ac:dyDescent="0.25">
      <c r="A31" s="8" t="s">
        <v>42</v>
      </c>
      <c r="B31" s="8" t="s">
        <v>43</v>
      </c>
      <c r="C31" s="9">
        <f>+ROUNDUP(3408000,-5)</f>
        <v>3500000</v>
      </c>
      <c r="D31" s="9"/>
    </row>
    <row r="32" spans="1:4" x14ac:dyDescent="0.25">
      <c r="A32" s="8" t="s">
        <v>44</v>
      </c>
      <c r="B32" s="8" t="s">
        <v>45</v>
      </c>
      <c r="C32" s="9">
        <f>+ROUNDUP(102808000,-5)</f>
        <v>102900000</v>
      </c>
      <c r="D32" s="9"/>
    </row>
    <row r="33" spans="1:4" x14ac:dyDescent="0.25">
      <c r="A33" s="3" t="s">
        <v>46</v>
      </c>
      <c r="B33" s="3" t="s">
        <v>446</v>
      </c>
      <c r="C33" s="7">
        <f>+C34</f>
        <v>500000000</v>
      </c>
      <c r="D33" s="7" t="s">
        <v>519</v>
      </c>
    </row>
    <row r="34" spans="1:4" x14ac:dyDescent="0.25">
      <c r="A34" s="8" t="s">
        <v>48</v>
      </c>
      <c r="B34" s="8" t="s">
        <v>447</v>
      </c>
      <c r="C34" s="9">
        <v>500000000</v>
      </c>
      <c r="D34" s="9"/>
    </row>
    <row r="35" spans="1:4" x14ac:dyDescent="0.25">
      <c r="A35" s="3" t="s">
        <v>49</v>
      </c>
      <c r="B35" s="3" t="s">
        <v>47</v>
      </c>
      <c r="C35" s="7">
        <f>+C36</f>
        <v>606500000</v>
      </c>
      <c r="D35" s="7" t="s">
        <v>519</v>
      </c>
    </row>
    <row r="36" spans="1:4" x14ac:dyDescent="0.25">
      <c r="A36" s="8" t="s">
        <v>50</v>
      </c>
      <c r="B36" s="8" t="s">
        <v>47</v>
      </c>
      <c r="C36" s="9">
        <f>+ROUNDUP((C8+C23+C33)/11,-5)</f>
        <v>606500000</v>
      </c>
      <c r="D36" s="9"/>
    </row>
    <row r="37" spans="1:4" x14ac:dyDescent="0.25">
      <c r="A37" s="3" t="s">
        <v>51</v>
      </c>
      <c r="B37" s="3" t="s">
        <v>454</v>
      </c>
      <c r="C37" s="7">
        <f>+SUM(C38:C40)</f>
        <v>1928600000</v>
      </c>
      <c r="D37" s="7" t="s">
        <v>519</v>
      </c>
    </row>
    <row r="38" spans="1:4" x14ac:dyDescent="0.25">
      <c r="A38" s="8" t="s">
        <v>52</v>
      </c>
      <c r="B38" s="8" t="s">
        <v>448</v>
      </c>
      <c r="C38" s="9">
        <f>+ROUNDUP(($C$8+$C$23+$C$33+$C$35)*0.16,-5)</f>
        <v>1164400000</v>
      </c>
      <c r="D38" s="9"/>
    </row>
    <row r="39" spans="1:4" x14ac:dyDescent="0.25">
      <c r="A39" s="8" t="s">
        <v>53</v>
      </c>
      <c r="B39" s="8" t="s">
        <v>449</v>
      </c>
      <c r="C39" s="9">
        <f>+ROUNDUP(($C$8+$C$23+$C$33+$C$35)*0.045,-5)</f>
        <v>327500000</v>
      </c>
      <c r="D39" s="9"/>
    </row>
    <row r="40" spans="1:4" x14ac:dyDescent="0.25">
      <c r="A40" s="8" t="s">
        <v>452</v>
      </c>
      <c r="B40" s="8" t="s">
        <v>450</v>
      </c>
      <c r="C40" s="9">
        <f>+ROUNDUP(($C$8+$C$23+$C$33+$C$35)*0.06,-5)</f>
        <v>436700000</v>
      </c>
      <c r="D40" s="9"/>
    </row>
    <row r="41" spans="1:4" x14ac:dyDescent="0.25">
      <c r="A41" s="3" t="s">
        <v>54</v>
      </c>
      <c r="B41" s="3" t="s">
        <v>55</v>
      </c>
      <c r="C41" s="7">
        <f>+C42</f>
        <v>20000000</v>
      </c>
      <c r="D41" s="7" t="s">
        <v>519</v>
      </c>
    </row>
    <row r="42" spans="1:4" x14ac:dyDescent="0.25">
      <c r="A42" s="8" t="s">
        <v>56</v>
      </c>
      <c r="B42" s="8" t="s">
        <v>57</v>
      </c>
      <c r="C42" s="9">
        <v>20000000</v>
      </c>
      <c r="D42" s="9"/>
    </row>
    <row r="43" spans="1:4" x14ac:dyDescent="0.25">
      <c r="A43" s="3" t="s">
        <v>58</v>
      </c>
      <c r="B43" s="3" t="s">
        <v>457</v>
      </c>
      <c r="C43" s="7">
        <f>+C44</f>
        <v>600000000</v>
      </c>
      <c r="D43" s="7" t="s">
        <v>519</v>
      </c>
    </row>
    <row r="44" spans="1:4" x14ac:dyDescent="0.25">
      <c r="A44" s="8" t="s">
        <v>59</v>
      </c>
      <c r="B44" s="8" t="s">
        <v>458</v>
      </c>
      <c r="C44" s="9">
        <v>600000000</v>
      </c>
      <c r="D44" s="9"/>
    </row>
    <row r="45" spans="1:4" x14ac:dyDescent="0.25">
      <c r="A45" s="3" t="s">
        <v>60</v>
      </c>
      <c r="B45" s="3" t="s">
        <v>61</v>
      </c>
      <c r="C45" s="7">
        <f>+C46+C49+C52+C54+C58+C60</f>
        <v>5858400000</v>
      </c>
      <c r="D45" s="7" t="s">
        <v>519</v>
      </c>
    </row>
    <row r="46" spans="1:4" x14ac:dyDescent="0.25">
      <c r="A46" s="3" t="s">
        <v>62</v>
      </c>
      <c r="B46" s="3" t="s">
        <v>63</v>
      </c>
      <c r="C46" s="7">
        <f>+SUM(C47:C48)</f>
        <v>3649200000</v>
      </c>
      <c r="D46" s="7" t="s">
        <v>519</v>
      </c>
    </row>
    <row r="47" spans="1:4" x14ac:dyDescent="0.25">
      <c r="A47" s="8" t="s">
        <v>64</v>
      </c>
      <c r="B47" s="8" t="s">
        <v>65</v>
      </c>
      <c r="C47" s="9">
        <f>+ROUNDUP(3272171000,-5)</f>
        <v>3272200000</v>
      </c>
      <c r="D47" s="9"/>
    </row>
    <row r="48" spans="1:4" x14ac:dyDescent="0.25">
      <c r="A48" s="8" t="s">
        <v>66</v>
      </c>
      <c r="B48" s="8" t="s">
        <v>455</v>
      </c>
      <c r="C48" s="9">
        <f>+ROUNDUP(374455000,-5)+2500000</f>
        <v>377000000</v>
      </c>
      <c r="D48" s="9"/>
    </row>
    <row r="49" spans="1:4" x14ac:dyDescent="0.25">
      <c r="A49" s="3" t="s">
        <v>67</v>
      </c>
      <c r="B49" s="3" t="s">
        <v>451</v>
      </c>
      <c r="C49" s="7">
        <f>+SUM(C50:C51)</f>
        <v>346000000</v>
      </c>
      <c r="D49" s="7" t="s">
        <v>519</v>
      </c>
    </row>
    <row r="50" spans="1:4" x14ac:dyDescent="0.25">
      <c r="A50" s="8" t="s">
        <v>68</v>
      </c>
      <c r="B50" s="8" t="s">
        <v>39</v>
      </c>
      <c r="C50" s="9">
        <f>+ROUNDUP(45588300,-5)+400000</f>
        <v>46000000</v>
      </c>
      <c r="D50" s="9"/>
    </row>
    <row r="51" spans="1:4" x14ac:dyDescent="0.25">
      <c r="A51" s="8" t="s">
        <v>69</v>
      </c>
      <c r="B51" s="8" t="s">
        <v>45</v>
      </c>
      <c r="C51" s="9">
        <f>+ROUNDUP(299208100,-5)+700000</f>
        <v>300000000</v>
      </c>
      <c r="D51" s="9"/>
    </row>
    <row r="52" spans="1:4" x14ac:dyDescent="0.25">
      <c r="A52" s="3" t="s">
        <v>70</v>
      </c>
      <c r="B52" s="3" t="s">
        <v>47</v>
      </c>
      <c r="C52" s="7">
        <f>+C53</f>
        <v>363200000</v>
      </c>
      <c r="D52" s="7" t="s">
        <v>519</v>
      </c>
    </row>
    <row r="53" spans="1:4" x14ac:dyDescent="0.25">
      <c r="A53" s="8" t="s">
        <v>71</v>
      </c>
      <c r="B53" s="8" t="s">
        <v>47</v>
      </c>
      <c r="C53" s="9">
        <f>+ROUNDUP((C46+C49)/11,-5)</f>
        <v>363200000</v>
      </c>
      <c r="D53" s="9"/>
    </row>
    <row r="54" spans="1:4" x14ac:dyDescent="0.25">
      <c r="A54" s="3" t="s">
        <v>72</v>
      </c>
      <c r="B54" s="3" t="s">
        <v>454</v>
      </c>
      <c r="C54" s="7">
        <f>+SUM(C55:C57)</f>
        <v>1135000000</v>
      </c>
      <c r="D54" s="7" t="s">
        <v>519</v>
      </c>
    </row>
    <row r="55" spans="1:4" x14ac:dyDescent="0.25">
      <c r="A55" s="8" t="s">
        <v>73</v>
      </c>
      <c r="B55" s="8" t="s">
        <v>448</v>
      </c>
      <c r="C55" s="9">
        <f>+ROUNDUP(($C$46+$C$49+$C$52)*0.16,-6)</f>
        <v>698000000</v>
      </c>
      <c r="D55" s="9"/>
    </row>
    <row r="56" spans="1:4" x14ac:dyDescent="0.25">
      <c r="A56" s="8" t="s">
        <v>74</v>
      </c>
      <c r="B56" s="8" t="s">
        <v>449</v>
      </c>
      <c r="C56" s="9">
        <f>+ROUNDUP(($C$46+$C$49+$C$52)*0.045,-6)</f>
        <v>197000000</v>
      </c>
      <c r="D56" s="9"/>
    </row>
    <row r="57" spans="1:4" x14ac:dyDescent="0.25">
      <c r="A57" s="8" t="s">
        <v>453</v>
      </c>
      <c r="B57" s="8" t="s">
        <v>450</v>
      </c>
      <c r="C57" s="9">
        <f>+ROUNDUP(($C$46+$C$49+$C$52)*0.055,-6)</f>
        <v>240000000</v>
      </c>
      <c r="D57" s="9"/>
    </row>
    <row r="58" spans="1:4" x14ac:dyDescent="0.25">
      <c r="A58" s="3" t="s">
        <v>75</v>
      </c>
      <c r="B58" s="3" t="s">
        <v>457</v>
      </c>
      <c r="C58" s="7">
        <f>+C59</f>
        <v>353000000</v>
      </c>
      <c r="D58" s="7" t="s">
        <v>519</v>
      </c>
    </row>
    <row r="59" spans="1:4" x14ac:dyDescent="0.25">
      <c r="A59" s="8" t="s">
        <v>76</v>
      </c>
      <c r="B59" s="8" t="s">
        <v>458</v>
      </c>
      <c r="C59" s="9">
        <v>353000000</v>
      </c>
      <c r="D59" s="9"/>
    </row>
    <row r="60" spans="1:4" x14ac:dyDescent="0.25">
      <c r="A60" s="3" t="s">
        <v>77</v>
      </c>
      <c r="B60" s="3" t="s">
        <v>79</v>
      </c>
      <c r="C60" s="7">
        <f>+C61</f>
        <v>12000000</v>
      </c>
      <c r="D60" s="7" t="s">
        <v>519</v>
      </c>
    </row>
    <row r="61" spans="1:4" x14ac:dyDescent="0.25">
      <c r="A61" s="8" t="s">
        <v>78</v>
      </c>
      <c r="B61" s="8" t="s">
        <v>501</v>
      </c>
      <c r="C61" s="9">
        <v>12000000</v>
      </c>
      <c r="D61" s="9"/>
    </row>
    <row r="62" spans="1:4" x14ac:dyDescent="0.25">
      <c r="A62" s="8" t="s">
        <v>80</v>
      </c>
      <c r="B62" s="8" t="s">
        <v>81</v>
      </c>
      <c r="C62" s="9">
        <v>130000000</v>
      </c>
      <c r="D62" s="9"/>
    </row>
    <row r="63" spans="1:4" x14ac:dyDescent="0.25">
      <c r="A63" s="8" t="s">
        <v>82</v>
      </c>
      <c r="B63" s="8" t="s">
        <v>83</v>
      </c>
      <c r="C63" s="9">
        <v>25000000</v>
      </c>
      <c r="D63" s="9"/>
    </row>
    <row r="64" spans="1:4" x14ac:dyDescent="0.25">
      <c r="A64" s="8" t="s">
        <v>84</v>
      </c>
      <c r="B64" s="8" t="s">
        <v>85</v>
      </c>
      <c r="C64" s="9">
        <v>1000000</v>
      </c>
      <c r="D64" s="9"/>
    </row>
    <row r="65" spans="1:6" x14ac:dyDescent="0.25">
      <c r="A65" s="8" t="s">
        <v>86</v>
      </c>
      <c r="B65" s="8" t="s">
        <v>87</v>
      </c>
      <c r="C65" s="9">
        <v>10000000</v>
      </c>
      <c r="D65" s="9"/>
    </row>
    <row r="66" spans="1:6" x14ac:dyDescent="0.25">
      <c r="A66" s="8" t="s">
        <v>88</v>
      </c>
      <c r="B66" s="8" t="s">
        <v>517</v>
      </c>
      <c r="C66" s="9">
        <v>10000000</v>
      </c>
      <c r="D66" s="9"/>
    </row>
    <row r="67" spans="1:6" x14ac:dyDescent="0.25">
      <c r="A67" s="8" t="s">
        <v>89</v>
      </c>
      <c r="B67" s="8" t="s">
        <v>90</v>
      </c>
      <c r="C67" s="9">
        <v>1000000</v>
      </c>
      <c r="D67" s="9"/>
    </row>
    <row r="68" spans="1:6" x14ac:dyDescent="0.25">
      <c r="A68" s="8" t="s">
        <v>91</v>
      </c>
      <c r="B68" s="8" t="s">
        <v>92</v>
      </c>
      <c r="C68" s="9">
        <v>60000000</v>
      </c>
      <c r="D68" s="9"/>
    </row>
    <row r="69" spans="1:6" x14ac:dyDescent="0.25">
      <c r="A69" s="3" t="s">
        <v>93</v>
      </c>
      <c r="B69" s="3" t="s">
        <v>94</v>
      </c>
      <c r="C69" s="7">
        <f t="shared" ref="C69" si="0">+SUM(C70:C91)</f>
        <v>1270287000</v>
      </c>
      <c r="D69" s="7" t="s">
        <v>519</v>
      </c>
      <c r="E69" t="s">
        <v>520</v>
      </c>
      <c r="F69" s="10"/>
    </row>
    <row r="70" spans="1:6" x14ac:dyDescent="0.25">
      <c r="A70" s="8" t="s">
        <v>95</v>
      </c>
      <c r="B70" s="8" t="s">
        <v>96</v>
      </c>
      <c r="C70" s="9">
        <v>47000000</v>
      </c>
      <c r="D70" s="9"/>
      <c r="E70" s="15"/>
      <c r="F70" s="16"/>
    </row>
    <row r="71" spans="1:6" x14ac:dyDescent="0.25">
      <c r="A71" s="8" t="s">
        <v>97</v>
      </c>
      <c r="B71" s="8" t="s">
        <v>98</v>
      </c>
      <c r="C71" s="9">
        <v>4000000</v>
      </c>
      <c r="D71" s="9"/>
      <c r="E71" s="15"/>
      <c r="F71" s="16"/>
    </row>
    <row r="72" spans="1:6" x14ac:dyDescent="0.25">
      <c r="A72" s="8" t="s">
        <v>99</v>
      </c>
      <c r="B72" s="8" t="s">
        <v>487</v>
      </c>
      <c r="C72" s="9">
        <v>51000000</v>
      </c>
      <c r="D72" s="9"/>
      <c r="E72" s="15"/>
      <c r="F72" s="16"/>
    </row>
    <row r="73" spans="1:6" x14ac:dyDescent="0.25">
      <c r="A73" s="8" t="s">
        <v>100</v>
      </c>
      <c r="B73" s="8" t="s">
        <v>488</v>
      </c>
      <c r="C73" s="9">
        <v>22000000</v>
      </c>
      <c r="D73" s="9"/>
      <c r="E73" s="15"/>
      <c r="F73" s="16"/>
    </row>
    <row r="74" spans="1:6" x14ac:dyDescent="0.25">
      <c r="A74" s="8" t="s">
        <v>101</v>
      </c>
      <c r="B74" s="8" t="s">
        <v>102</v>
      </c>
      <c r="C74" s="9">
        <v>17000000</v>
      </c>
      <c r="D74" s="9"/>
      <c r="E74" s="15"/>
      <c r="F74" s="16"/>
    </row>
    <row r="75" spans="1:6" x14ac:dyDescent="0.25">
      <c r="A75" s="8" t="s">
        <v>103</v>
      </c>
      <c r="B75" s="8" t="s">
        <v>104</v>
      </c>
      <c r="C75" s="9">
        <v>92000000</v>
      </c>
      <c r="D75" s="9"/>
      <c r="E75" s="15"/>
      <c r="F75" s="16"/>
    </row>
    <row r="76" spans="1:6" x14ac:dyDescent="0.25">
      <c r="A76" s="8" t="s">
        <v>105</v>
      </c>
      <c r="B76" s="8" t="s">
        <v>489</v>
      </c>
      <c r="C76" s="9">
        <v>17000000</v>
      </c>
      <c r="D76" s="9"/>
      <c r="E76" s="15"/>
      <c r="F76" s="16"/>
    </row>
    <row r="77" spans="1:6" x14ac:dyDescent="0.25">
      <c r="A77" s="8" t="s">
        <v>106</v>
      </c>
      <c r="B77" s="8" t="s">
        <v>107</v>
      </c>
      <c r="C77" s="9">
        <v>14000000</v>
      </c>
      <c r="D77" s="9"/>
      <c r="E77" s="15"/>
      <c r="F77" s="16"/>
    </row>
    <row r="78" spans="1:6" x14ac:dyDescent="0.25">
      <c r="A78" s="8" t="s">
        <v>108</v>
      </c>
      <c r="B78" s="8" t="s">
        <v>109</v>
      </c>
      <c r="C78" s="9">
        <v>382000000</v>
      </c>
      <c r="D78" s="9"/>
      <c r="E78" s="15"/>
      <c r="F78" s="16"/>
    </row>
    <row r="79" spans="1:6" x14ac:dyDescent="0.25">
      <c r="A79" s="8" t="s">
        <v>110</v>
      </c>
      <c r="B79" s="8" t="s">
        <v>111</v>
      </c>
      <c r="C79" s="9">
        <v>11287000</v>
      </c>
      <c r="D79" s="9"/>
      <c r="E79" s="15"/>
      <c r="F79" s="16"/>
    </row>
    <row r="80" spans="1:6" x14ac:dyDescent="0.25">
      <c r="A80" s="8" t="s">
        <v>112</v>
      </c>
      <c r="B80" s="8" t="s">
        <v>113</v>
      </c>
      <c r="C80" s="9">
        <v>28000000</v>
      </c>
      <c r="D80" s="9"/>
      <c r="E80" s="15"/>
      <c r="F80" s="16"/>
    </row>
    <row r="81" spans="1:6" x14ac:dyDescent="0.25">
      <c r="A81" s="8" t="s">
        <v>114</v>
      </c>
      <c r="B81" s="8" t="s">
        <v>115</v>
      </c>
      <c r="C81" s="9">
        <v>184000000</v>
      </c>
      <c r="D81" s="9"/>
      <c r="E81" s="15"/>
      <c r="F81" s="16"/>
    </row>
    <row r="82" spans="1:6" x14ac:dyDescent="0.25">
      <c r="A82" s="8" t="s">
        <v>116</v>
      </c>
      <c r="B82" s="8" t="s">
        <v>117</v>
      </c>
      <c r="C82" s="9">
        <v>42000000</v>
      </c>
      <c r="D82" s="9"/>
      <c r="E82" s="15"/>
      <c r="F82" s="16"/>
    </row>
    <row r="83" spans="1:6" x14ac:dyDescent="0.25">
      <c r="A83" s="8" t="s">
        <v>118</v>
      </c>
      <c r="B83" s="8" t="s">
        <v>119</v>
      </c>
      <c r="C83" s="9">
        <v>20000000</v>
      </c>
      <c r="D83" s="9"/>
      <c r="E83" s="15"/>
      <c r="F83" s="16"/>
    </row>
    <row r="84" spans="1:6" x14ac:dyDescent="0.25">
      <c r="A84" s="8" t="s">
        <v>120</v>
      </c>
      <c r="B84" s="8" t="s">
        <v>121</v>
      </c>
      <c r="C84" s="9">
        <v>88000000</v>
      </c>
      <c r="D84" s="9"/>
      <c r="E84" s="15"/>
      <c r="F84" s="16"/>
    </row>
    <row r="85" spans="1:6" x14ac:dyDescent="0.25">
      <c r="A85" s="8" t="s">
        <v>122</v>
      </c>
      <c r="B85" s="8" t="s">
        <v>123</v>
      </c>
      <c r="C85" s="9">
        <v>104000000</v>
      </c>
      <c r="D85" s="9"/>
      <c r="E85" s="15"/>
      <c r="F85" s="16"/>
    </row>
    <row r="86" spans="1:6" x14ac:dyDescent="0.25">
      <c r="A86" s="8" t="s">
        <v>124</v>
      </c>
      <c r="B86" s="8" t="s">
        <v>125</v>
      </c>
      <c r="C86" s="9">
        <v>28000000</v>
      </c>
      <c r="D86" s="9"/>
      <c r="E86" s="15"/>
      <c r="F86" s="16"/>
    </row>
    <row r="87" spans="1:6" x14ac:dyDescent="0.25">
      <c r="A87" s="8" t="s">
        <v>126</v>
      </c>
      <c r="B87" s="8" t="s">
        <v>127</v>
      </c>
      <c r="C87" s="9">
        <v>28000000</v>
      </c>
      <c r="D87" s="9"/>
      <c r="E87" s="15"/>
      <c r="F87" s="16"/>
    </row>
    <row r="88" spans="1:6" x14ac:dyDescent="0.25">
      <c r="A88" s="8" t="s">
        <v>128</v>
      </c>
      <c r="B88" s="8" t="s">
        <v>129</v>
      </c>
      <c r="C88" s="9">
        <v>39000000</v>
      </c>
      <c r="D88" s="9"/>
      <c r="E88" s="15"/>
      <c r="F88" s="16"/>
    </row>
    <row r="89" spans="1:6" x14ac:dyDescent="0.25">
      <c r="A89" s="8" t="s">
        <v>130</v>
      </c>
      <c r="B89" s="8" t="s">
        <v>472</v>
      </c>
      <c r="C89" s="9">
        <v>14000000</v>
      </c>
      <c r="D89" s="9"/>
      <c r="E89" s="15"/>
      <c r="F89" s="16"/>
    </row>
    <row r="90" spans="1:6" x14ac:dyDescent="0.25">
      <c r="A90" s="8" t="s">
        <v>131</v>
      </c>
      <c r="B90" s="8" t="s">
        <v>133</v>
      </c>
      <c r="C90" s="9">
        <v>5000000</v>
      </c>
      <c r="D90" s="9"/>
      <c r="E90" s="15"/>
      <c r="F90" s="16"/>
    </row>
    <row r="91" spans="1:6" x14ac:dyDescent="0.25">
      <c r="A91" s="8" t="s">
        <v>132</v>
      </c>
      <c r="B91" s="8" t="s">
        <v>92</v>
      </c>
      <c r="C91" s="9">
        <v>33000000</v>
      </c>
      <c r="D91" s="9"/>
      <c r="E91" s="15"/>
      <c r="F91" s="16"/>
    </row>
    <row r="92" spans="1:6" x14ac:dyDescent="0.25">
      <c r="A92" s="3" t="s">
        <v>134</v>
      </c>
      <c r="B92" s="3" t="s">
        <v>135</v>
      </c>
      <c r="C92" s="7">
        <f>+C93+C100+C104+C111+C120+C125+C126+C127+C128+C129+C130+C132+C133+C134+C135+C136+C137+C138+C131</f>
        <v>2614600000</v>
      </c>
      <c r="D92" s="7" t="s">
        <v>519</v>
      </c>
      <c r="E92" s="10" t="s">
        <v>520</v>
      </c>
    </row>
    <row r="93" spans="1:6" x14ac:dyDescent="0.25">
      <c r="A93" s="3" t="s">
        <v>136</v>
      </c>
      <c r="B93" s="3" t="s">
        <v>459</v>
      </c>
      <c r="C93" s="7">
        <f>+SUM(C94:C99)</f>
        <v>189400000</v>
      </c>
      <c r="D93" s="7" t="s">
        <v>519</v>
      </c>
      <c r="E93" s="15"/>
    </row>
    <row r="94" spans="1:6" x14ac:dyDescent="0.25">
      <c r="A94" s="8" t="s">
        <v>137</v>
      </c>
      <c r="B94" s="8" t="s">
        <v>138</v>
      </c>
      <c r="C94" s="9">
        <v>130000000</v>
      </c>
      <c r="D94" s="9"/>
      <c r="E94" s="15"/>
    </row>
    <row r="95" spans="1:6" x14ac:dyDescent="0.25">
      <c r="A95" s="8" t="s">
        <v>139</v>
      </c>
      <c r="B95" s="8" t="s">
        <v>140</v>
      </c>
      <c r="C95" s="9">
        <v>500000</v>
      </c>
      <c r="D95" s="9"/>
      <c r="E95" s="15"/>
    </row>
    <row r="96" spans="1:6" x14ac:dyDescent="0.25">
      <c r="A96" s="8" t="s">
        <v>141</v>
      </c>
      <c r="B96" s="8" t="s">
        <v>142</v>
      </c>
      <c r="C96" s="9">
        <v>17000000</v>
      </c>
      <c r="D96" s="9"/>
      <c r="E96" s="15"/>
    </row>
    <row r="97" spans="1:5" x14ac:dyDescent="0.25">
      <c r="A97" s="8" t="s">
        <v>143</v>
      </c>
      <c r="B97" s="8" t="s">
        <v>144</v>
      </c>
      <c r="C97" s="9">
        <v>27200000</v>
      </c>
      <c r="D97" s="9"/>
      <c r="E97" s="15"/>
    </row>
    <row r="98" spans="1:5" x14ac:dyDescent="0.25">
      <c r="A98" s="8" t="s">
        <v>145</v>
      </c>
      <c r="B98" s="8" t="s">
        <v>146</v>
      </c>
      <c r="C98" s="9">
        <v>4700000</v>
      </c>
      <c r="D98" s="9"/>
      <c r="E98" s="15"/>
    </row>
    <row r="99" spans="1:5" x14ac:dyDescent="0.25">
      <c r="A99" s="8" t="s">
        <v>460</v>
      </c>
      <c r="B99" s="8" t="s">
        <v>503</v>
      </c>
      <c r="C99" s="9">
        <v>10000000</v>
      </c>
      <c r="D99" s="9"/>
      <c r="E99" s="15"/>
    </row>
    <row r="100" spans="1:5" x14ac:dyDescent="0.25">
      <c r="A100" s="3" t="s">
        <v>147</v>
      </c>
      <c r="B100" s="3" t="s">
        <v>148</v>
      </c>
      <c r="C100" s="7">
        <f>+SUM(C101:C103)</f>
        <v>49000000</v>
      </c>
      <c r="D100" s="7" t="s">
        <v>519</v>
      </c>
      <c r="E100" s="15"/>
    </row>
    <row r="101" spans="1:5" x14ac:dyDescent="0.25">
      <c r="A101" s="8" t="s">
        <v>149</v>
      </c>
      <c r="B101" s="8" t="s">
        <v>461</v>
      </c>
      <c r="C101" s="9">
        <v>20000000</v>
      </c>
      <c r="D101" s="9"/>
      <c r="E101" s="15"/>
    </row>
    <row r="102" spans="1:5" x14ac:dyDescent="0.25">
      <c r="A102" s="8" t="s">
        <v>150</v>
      </c>
      <c r="B102" s="8" t="s">
        <v>151</v>
      </c>
      <c r="C102" s="9">
        <v>4000000</v>
      </c>
      <c r="D102" s="9"/>
      <c r="E102" s="15"/>
    </row>
    <row r="103" spans="1:5" x14ac:dyDescent="0.25">
      <c r="A103" s="8" t="s">
        <v>152</v>
      </c>
      <c r="B103" s="8" t="s">
        <v>153</v>
      </c>
      <c r="C103" s="9">
        <v>25000000</v>
      </c>
      <c r="D103" s="9"/>
      <c r="E103" s="15"/>
    </row>
    <row r="104" spans="1:5" x14ac:dyDescent="0.25">
      <c r="A104" s="3" t="s">
        <v>154</v>
      </c>
      <c r="B104" s="3" t="s">
        <v>155</v>
      </c>
      <c r="C104" s="7">
        <f>+SUM(C105:C110)</f>
        <v>417200000</v>
      </c>
      <c r="D104" s="7" t="s">
        <v>519</v>
      </c>
      <c r="E104" s="15"/>
    </row>
    <row r="105" spans="1:5" x14ac:dyDescent="0.25">
      <c r="A105" s="8" t="s">
        <v>156</v>
      </c>
      <c r="B105" s="8" t="s">
        <v>464</v>
      </c>
      <c r="C105" s="9">
        <v>30000000</v>
      </c>
      <c r="D105" s="9"/>
      <c r="E105" s="15"/>
    </row>
    <row r="106" spans="1:5" x14ac:dyDescent="0.25">
      <c r="A106" s="8" t="s">
        <v>158</v>
      </c>
      <c r="B106" s="8" t="s">
        <v>462</v>
      </c>
      <c r="C106" s="9">
        <v>200000000</v>
      </c>
      <c r="D106" s="9"/>
      <c r="E106" s="15"/>
    </row>
    <row r="107" spans="1:5" x14ac:dyDescent="0.25">
      <c r="A107" s="8" t="s">
        <v>159</v>
      </c>
      <c r="B107" s="8" t="s">
        <v>161</v>
      </c>
      <c r="C107" s="9">
        <v>100000000</v>
      </c>
      <c r="D107" s="9"/>
      <c r="E107" s="15"/>
    </row>
    <row r="108" spans="1:5" x14ac:dyDescent="0.25">
      <c r="A108" s="8" t="s">
        <v>160</v>
      </c>
      <c r="B108" s="13" t="s">
        <v>463</v>
      </c>
      <c r="C108" s="9">
        <v>40000000</v>
      </c>
      <c r="D108" s="9"/>
      <c r="E108" s="15"/>
    </row>
    <row r="109" spans="1:5" x14ac:dyDescent="0.25">
      <c r="A109" s="8" t="s">
        <v>162</v>
      </c>
      <c r="B109" s="8" t="s">
        <v>157</v>
      </c>
      <c r="C109" s="9">
        <v>30000000</v>
      </c>
      <c r="D109" s="9"/>
      <c r="E109" s="15"/>
    </row>
    <row r="110" spans="1:5" x14ac:dyDescent="0.25">
      <c r="A110" s="8" t="s">
        <v>163</v>
      </c>
      <c r="B110" s="8" t="s">
        <v>164</v>
      </c>
      <c r="C110" s="9">
        <v>17200000</v>
      </c>
      <c r="D110" s="9"/>
      <c r="E110" s="15"/>
    </row>
    <row r="111" spans="1:5" x14ac:dyDescent="0.25">
      <c r="A111" s="3" t="s">
        <v>165</v>
      </c>
      <c r="B111" s="3" t="s">
        <v>166</v>
      </c>
      <c r="C111" s="7">
        <f>+SUM(C112:C119)</f>
        <v>361000000</v>
      </c>
      <c r="D111" s="7" t="s">
        <v>519</v>
      </c>
      <c r="E111" s="15"/>
    </row>
    <row r="112" spans="1:5" x14ac:dyDescent="0.25">
      <c r="A112" s="8" t="s">
        <v>167</v>
      </c>
      <c r="B112" s="8" t="s">
        <v>465</v>
      </c>
      <c r="C112" s="9">
        <v>30000000</v>
      </c>
      <c r="D112" s="9"/>
      <c r="E112" s="15"/>
    </row>
    <row r="113" spans="1:5" x14ac:dyDescent="0.25">
      <c r="A113" s="8" t="s">
        <v>168</v>
      </c>
      <c r="B113" s="8" t="s">
        <v>468</v>
      </c>
      <c r="C113" s="9">
        <v>20000000</v>
      </c>
      <c r="D113" s="9"/>
      <c r="E113" s="15"/>
    </row>
    <row r="114" spans="1:5" x14ac:dyDescent="0.25">
      <c r="A114" s="8" t="s">
        <v>169</v>
      </c>
      <c r="B114" s="8" t="s">
        <v>170</v>
      </c>
      <c r="C114" s="9">
        <v>20000000</v>
      </c>
      <c r="D114" s="9"/>
      <c r="E114" s="15"/>
    </row>
    <row r="115" spans="1:5" x14ac:dyDescent="0.25">
      <c r="A115" s="8" t="s">
        <v>171</v>
      </c>
      <c r="B115" s="8" t="s">
        <v>172</v>
      </c>
      <c r="C115" s="9">
        <v>16000000</v>
      </c>
      <c r="D115" s="9"/>
      <c r="E115" s="15"/>
    </row>
    <row r="116" spans="1:5" x14ac:dyDescent="0.25">
      <c r="A116" s="8" t="s">
        <v>173</v>
      </c>
      <c r="B116" s="8" t="s">
        <v>467</v>
      </c>
      <c r="C116" s="9">
        <v>70000000</v>
      </c>
      <c r="D116" s="9"/>
      <c r="E116" s="15"/>
    </row>
    <row r="117" spans="1:5" x14ac:dyDescent="0.25">
      <c r="A117" s="8" t="s">
        <v>174</v>
      </c>
      <c r="B117" s="8" t="s">
        <v>175</v>
      </c>
      <c r="C117" s="9">
        <v>25000000</v>
      </c>
      <c r="D117" s="9"/>
      <c r="E117" s="15"/>
    </row>
    <row r="118" spans="1:5" x14ac:dyDescent="0.25">
      <c r="A118" s="8" t="s">
        <v>176</v>
      </c>
      <c r="B118" s="8" t="s">
        <v>466</v>
      </c>
      <c r="C118" s="9">
        <v>90000000</v>
      </c>
      <c r="D118" s="9"/>
      <c r="E118" s="15"/>
    </row>
    <row r="119" spans="1:5" x14ac:dyDescent="0.25">
      <c r="A119" s="8" t="s">
        <v>177</v>
      </c>
      <c r="B119" s="8" t="s">
        <v>178</v>
      </c>
      <c r="C119" s="9">
        <v>90000000</v>
      </c>
      <c r="D119" s="9"/>
      <c r="E119" s="15"/>
    </row>
    <row r="120" spans="1:5" x14ac:dyDescent="0.25">
      <c r="A120" s="3" t="s">
        <v>179</v>
      </c>
      <c r="B120" s="3" t="s">
        <v>180</v>
      </c>
      <c r="C120" s="7">
        <f>+SUM(C121:C124)</f>
        <v>220000000</v>
      </c>
      <c r="D120" s="7" t="s">
        <v>519</v>
      </c>
      <c r="E120" s="15"/>
    </row>
    <row r="121" spans="1:5" x14ac:dyDescent="0.25">
      <c r="A121" s="8" t="s">
        <v>181</v>
      </c>
      <c r="B121" s="8" t="s">
        <v>182</v>
      </c>
      <c r="C121" s="9">
        <v>10000000</v>
      </c>
      <c r="D121" s="9"/>
      <c r="E121" s="15"/>
    </row>
    <row r="122" spans="1:5" x14ac:dyDescent="0.25">
      <c r="A122" s="8" t="s">
        <v>183</v>
      </c>
      <c r="B122" s="8" t="s">
        <v>469</v>
      </c>
      <c r="C122" s="9">
        <v>40000000</v>
      </c>
      <c r="D122" s="9"/>
      <c r="E122" s="15"/>
    </row>
    <row r="123" spans="1:5" x14ac:dyDescent="0.25">
      <c r="A123" s="8" t="s">
        <v>184</v>
      </c>
      <c r="B123" s="8" t="s">
        <v>185</v>
      </c>
      <c r="C123" s="9">
        <v>20000000</v>
      </c>
      <c r="D123" s="9"/>
      <c r="E123" s="15"/>
    </row>
    <row r="124" spans="1:5" x14ac:dyDescent="0.25">
      <c r="A124" s="8" t="s">
        <v>186</v>
      </c>
      <c r="B124" s="8" t="s">
        <v>470</v>
      </c>
      <c r="C124" s="9">
        <v>150000000</v>
      </c>
      <c r="D124" s="9"/>
      <c r="E124" s="15"/>
    </row>
    <row r="125" spans="1:5" x14ac:dyDescent="0.25">
      <c r="A125" s="8" t="s">
        <v>187</v>
      </c>
      <c r="B125" s="8" t="s">
        <v>189</v>
      </c>
      <c r="C125" s="9">
        <v>40000000</v>
      </c>
      <c r="D125" s="9"/>
      <c r="E125" s="15"/>
    </row>
    <row r="126" spans="1:5" x14ac:dyDescent="0.25">
      <c r="A126" s="8" t="s">
        <v>188</v>
      </c>
      <c r="B126" s="8" t="s">
        <v>191</v>
      </c>
      <c r="C126" s="9">
        <v>19000000</v>
      </c>
      <c r="D126" s="9"/>
      <c r="E126" s="15"/>
    </row>
    <row r="127" spans="1:5" x14ac:dyDescent="0.25">
      <c r="A127" s="8" t="s">
        <v>190</v>
      </c>
      <c r="B127" s="8" t="s">
        <v>471</v>
      </c>
      <c r="C127" s="9">
        <v>40000000</v>
      </c>
      <c r="D127" s="9"/>
      <c r="E127" s="15"/>
    </row>
    <row r="128" spans="1:5" x14ac:dyDescent="0.25">
      <c r="A128" s="8" t="s">
        <v>192</v>
      </c>
      <c r="B128" s="8" t="s">
        <v>194</v>
      </c>
      <c r="C128" s="9">
        <v>704000000</v>
      </c>
      <c r="D128" s="9"/>
      <c r="E128" s="15"/>
    </row>
    <row r="129" spans="1:6" x14ac:dyDescent="0.25">
      <c r="A129" s="8" t="s">
        <v>193</v>
      </c>
      <c r="B129" s="8" t="s">
        <v>196</v>
      </c>
      <c r="C129" s="9">
        <v>5000000</v>
      </c>
      <c r="D129" s="9"/>
      <c r="E129" s="15"/>
    </row>
    <row r="130" spans="1:6" x14ac:dyDescent="0.25">
      <c r="A130" s="8" t="s">
        <v>195</v>
      </c>
      <c r="B130" s="8" t="s">
        <v>198</v>
      </c>
      <c r="C130" s="9">
        <v>15000000</v>
      </c>
      <c r="D130" s="9"/>
      <c r="E130" s="15"/>
    </row>
    <row r="131" spans="1:6" x14ac:dyDescent="0.25">
      <c r="A131" s="8" t="s">
        <v>197</v>
      </c>
      <c r="B131" s="8" t="s">
        <v>491</v>
      </c>
      <c r="C131" s="9">
        <v>15000000</v>
      </c>
      <c r="D131" s="9"/>
      <c r="E131" s="15"/>
    </row>
    <row r="132" spans="1:6" x14ac:dyDescent="0.25">
      <c r="A132" s="8" t="s">
        <v>199</v>
      </c>
      <c r="B132" s="8" t="s">
        <v>200</v>
      </c>
      <c r="C132" s="9">
        <v>100000000</v>
      </c>
      <c r="D132" s="9"/>
      <c r="E132" s="15"/>
    </row>
    <row r="133" spans="1:6" x14ac:dyDescent="0.25">
      <c r="A133" s="8" t="s">
        <v>201</v>
      </c>
      <c r="B133" s="8" t="s">
        <v>202</v>
      </c>
      <c r="C133" s="9">
        <v>200000000</v>
      </c>
      <c r="D133" s="9"/>
      <c r="E133" s="15"/>
    </row>
    <row r="134" spans="1:6" x14ac:dyDescent="0.25">
      <c r="A134" s="8" t="s">
        <v>203</v>
      </c>
      <c r="B134" s="8" t="s">
        <v>204</v>
      </c>
      <c r="C134" s="9">
        <v>90000000</v>
      </c>
      <c r="D134" s="9"/>
      <c r="E134" s="15"/>
    </row>
    <row r="135" spans="1:6" x14ac:dyDescent="0.25">
      <c r="A135" s="8" t="s">
        <v>205</v>
      </c>
      <c r="B135" s="8" t="s">
        <v>206</v>
      </c>
      <c r="C135" s="9">
        <v>50000000</v>
      </c>
      <c r="D135" s="9"/>
      <c r="E135" s="15"/>
    </row>
    <row r="136" spans="1:6" x14ac:dyDescent="0.25">
      <c r="A136" s="8" t="s">
        <v>207</v>
      </c>
      <c r="B136" s="8" t="s">
        <v>473</v>
      </c>
      <c r="C136" s="9">
        <v>15000000</v>
      </c>
      <c r="D136" s="9"/>
      <c r="E136" s="15"/>
    </row>
    <row r="137" spans="1:6" x14ac:dyDescent="0.25">
      <c r="A137" s="8" t="s">
        <v>209</v>
      </c>
      <c r="B137" s="8" t="s">
        <v>208</v>
      </c>
      <c r="C137" s="9">
        <v>5000000</v>
      </c>
      <c r="D137" s="9"/>
      <c r="E137" s="15"/>
    </row>
    <row r="138" spans="1:6" x14ac:dyDescent="0.25">
      <c r="A138" s="8" t="s">
        <v>490</v>
      </c>
      <c r="B138" s="8" t="s">
        <v>92</v>
      </c>
      <c r="C138" s="9">
        <v>80000000</v>
      </c>
      <c r="D138" s="9"/>
      <c r="E138" s="15"/>
    </row>
    <row r="139" spans="1:6" x14ac:dyDescent="0.25">
      <c r="A139" s="3" t="s">
        <v>210</v>
      </c>
      <c r="B139" s="3" t="s">
        <v>414</v>
      </c>
      <c r="C139" s="7">
        <f>+C140+C157+C172+C173+C174+C175+C176+C177+C171</f>
        <v>2017600000</v>
      </c>
      <c r="D139" s="7" t="s">
        <v>519</v>
      </c>
      <c r="E139" s="15" t="s">
        <v>520</v>
      </c>
      <c r="F139" s="10"/>
    </row>
    <row r="140" spans="1:6" x14ac:dyDescent="0.25">
      <c r="A140" s="3" t="s">
        <v>211</v>
      </c>
      <c r="B140" s="3" t="s">
        <v>415</v>
      </c>
      <c r="C140" s="7">
        <f>+C141+C142+C143+C144+C145+C146+C150+C154+C155+C156</f>
        <v>1109800000</v>
      </c>
      <c r="D140" s="7" t="s">
        <v>519</v>
      </c>
      <c r="E140" s="15"/>
    </row>
    <row r="141" spans="1:6" x14ac:dyDescent="0.25">
      <c r="A141" s="8" t="s">
        <v>212</v>
      </c>
      <c r="B141" s="8" t="s">
        <v>225</v>
      </c>
      <c r="C141" s="9">
        <v>50000000</v>
      </c>
      <c r="D141" s="9"/>
      <c r="E141" s="15"/>
    </row>
    <row r="142" spans="1:6" x14ac:dyDescent="0.25">
      <c r="A142" s="8" t="s">
        <v>214</v>
      </c>
      <c r="B142" s="8" t="s">
        <v>228</v>
      </c>
      <c r="C142" s="9">
        <v>7500000</v>
      </c>
      <c r="D142" s="9"/>
      <c r="E142" s="15"/>
    </row>
    <row r="143" spans="1:6" x14ac:dyDescent="0.25">
      <c r="A143" s="8" t="s">
        <v>215</v>
      </c>
      <c r="B143" s="8" t="s">
        <v>416</v>
      </c>
      <c r="C143" s="9">
        <v>100000000</v>
      </c>
      <c r="D143" s="9"/>
      <c r="E143" s="15"/>
    </row>
    <row r="144" spans="1:6" x14ac:dyDescent="0.25">
      <c r="A144" s="8" t="s">
        <v>217</v>
      </c>
      <c r="B144" s="8" t="s">
        <v>474</v>
      </c>
      <c r="C144" s="9">
        <v>20000000</v>
      </c>
      <c r="D144" s="9"/>
      <c r="E144" s="11"/>
    </row>
    <row r="145" spans="1:6" x14ac:dyDescent="0.25">
      <c r="A145" s="8" t="s">
        <v>218</v>
      </c>
      <c r="B145" s="8" t="s">
        <v>417</v>
      </c>
      <c r="C145" s="9">
        <v>12000000</v>
      </c>
      <c r="D145" s="9"/>
      <c r="E145" s="15"/>
    </row>
    <row r="146" spans="1:6" s="12" customFormat="1" x14ac:dyDescent="0.25">
      <c r="A146" s="3" t="s">
        <v>219</v>
      </c>
      <c r="B146" s="3" t="s">
        <v>504</v>
      </c>
      <c r="C146" s="7">
        <f>+C147+C148+C149</f>
        <v>336300000</v>
      </c>
      <c r="D146" s="7" t="s">
        <v>519</v>
      </c>
      <c r="E146" s="17"/>
    </row>
    <row r="147" spans="1:6" x14ac:dyDescent="0.25">
      <c r="A147" s="8" t="s">
        <v>510</v>
      </c>
      <c r="B147" s="8" t="s">
        <v>418</v>
      </c>
      <c r="C147" s="9">
        <v>250000000</v>
      </c>
      <c r="D147" s="9"/>
      <c r="E147" s="15"/>
      <c r="F147" s="10"/>
    </row>
    <row r="148" spans="1:6" x14ac:dyDescent="0.25">
      <c r="A148" s="8" t="s">
        <v>511</v>
      </c>
      <c r="B148" s="8" t="s">
        <v>505</v>
      </c>
      <c r="C148" s="9">
        <f>ROUNDUP(+C147*0.265,-5)</f>
        <v>66300000</v>
      </c>
      <c r="D148" s="9"/>
      <c r="E148" s="15"/>
      <c r="F148" s="10"/>
    </row>
    <row r="149" spans="1:6" x14ac:dyDescent="0.25">
      <c r="A149" s="8" t="s">
        <v>512</v>
      </c>
      <c r="B149" s="8" t="s">
        <v>509</v>
      </c>
      <c r="C149" s="9">
        <v>20000000</v>
      </c>
      <c r="D149" s="9"/>
      <c r="E149" s="15"/>
    </row>
    <row r="150" spans="1:6" s="12" customFormat="1" x14ac:dyDescent="0.25">
      <c r="A150" s="3" t="s">
        <v>223</v>
      </c>
      <c r="B150" s="3" t="s">
        <v>502</v>
      </c>
      <c r="C150" s="7">
        <f>+C151+C152+C153</f>
        <v>104000000</v>
      </c>
      <c r="D150" s="7" t="s">
        <v>519</v>
      </c>
      <c r="E150" s="17"/>
    </row>
    <row r="151" spans="1:6" x14ac:dyDescent="0.25">
      <c r="A151" s="8" t="s">
        <v>506</v>
      </c>
      <c r="B151" s="8" t="s">
        <v>502</v>
      </c>
      <c r="C151" s="14">
        <v>77000000</v>
      </c>
      <c r="D151" s="14"/>
      <c r="E151" s="15"/>
    </row>
    <row r="152" spans="1:6" x14ac:dyDescent="0.25">
      <c r="A152" s="8" t="s">
        <v>507</v>
      </c>
      <c r="B152" s="8" t="s">
        <v>513</v>
      </c>
      <c r="C152" s="9">
        <f>ROUNDUP(+C151*0.265,-5)</f>
        <v>20500000</v>
      </c>
      <c r="D152" s="9"/>
      <c r="E152" s="15"/>
    </row>
    <row r="153" spans="1:6" x14ac:dyDescent="0.25">
      <c r="A153" s="8" t="s">
        <v>508</v>
      </c>
      <c r="B153" s="8" t="s">
        <v>514</v>
      </c>
      <c r="C153" s="14">
        <v>6500000</v>
      </c>
      <c r="D153" s="14"/>
      <c r="E153" s="15"/>
    </row>
    <row r="154" spans="1:6" x14ac:dyDescent="0.25">
      <c r="A154" s="8" t="s">
        <v>224</v>
      </c>
      <c r="B154" s="8" t="s">
        <v>485</v>
      </c>
      <c r="C154" s="9">
        <v>300000000</v>
      </c>
      <c r="D154" s="9"/>
      <c r="E154" s="15"/>
    </row>
    <row r="155" spans="1:6" x14ac:dyDescent="0.25">
      <c r="A155" s="8" t="s">
        <v>226</v>
      </c>
      <c r="B155" s="8" t="s">
        <v>486</v>
      </c>
      <c r="C155" s="9">
        <v>15000000</v>
      </c>
      <c r="D155" s="9"/>
      <c r="E155" s="15"/>
    </row>
    <row r="156" spans="1:6" x14ac:dyDescent="0.25">
      <c r="A156" s="8" t="s">
        <v>227</v>
      </c>
      <c r="B156" s="8" t="s">
        <v>419</v>
      </c>
      <c r="C156" s="9">
        <v>165000000</v>
      </c>
      <c r="D156" s="9"/>
      <c r="E156" s="15"/>
    </row>
    <row r="157" spans="1:6" x14ac:dyDescent="0.25">
      <c r="A157" s="3" t="s">
        <v>229</v>
      </c>
      <c r="B157" s="3" t="s">
        <v>420</v>
      </c>
      <c r="C157" s="7">
        <f>+SUM(C158:C170)</f>
        <v>540300000</v>
      </c>
      <c r="D157" s="7" t="s">
        <v>519</v>
      </c>
      <c r="E157" s="15"/>
    </row>
    <row r="158" spans="1:6" x14ac:dyDescent="0.25">
      <c r="A158" s="8" t="s">
        <v>230</v>
      </c>
      <c r="B158" s="8" t="s">
        <v>220</v>
      </c>
      <c r="C158" s="9">
        <v>25000000</v>
      </c>
      <c r="D158" s="9"/>
      <c r="E158" s="15"/>
    </row>
    <row r="159" spans="1:6" x14ac:dyDescent="0.25">
      <c r="A159" s="8" t="s">
        <v>396</v>
      </c>
      <c r="B159" s="8" t="s">
        <v>221</v>
      </c>
      <c r="C159" s="9">
        <v>25000000</v>
      </c>
      <c r="D159" s="9"/>
      <c r="E159" s="15"/>
    </row>
    <row r="160" spans="1:6" x14ac:dyDescent="0.25">
      <c r="A160" s="8" t="s">
        <v>397</v>
      </c>
      <c r="B160" s="8" t="s">
        <v>213</v>
      </c>
      <c r="C160" s="9">
        <v>45000000</v>
      </c>
      <c r="D160" s="9"/>
      <c r="E160" s="15"/>
    </row>
    <row r="161" spans="1:5" x14ac:dyDescent="0.25">
      <c r="A161" s="8" t="s">
        <v>398</v>
      </c>
      <c r="B161" s="8" t="s">
        <v>476</v>
      </c>
      <c r="C161" s="9">
        <v>15300000</v>
      </c>
      <c r="D161" s="9"/>
      <c r="E161" s="15"/>
    </row>
    <row r="162" spans="1:5" x14ac:dyDescent="0.25">
      <c r="A162" s="8" t="s">
        <v>399</v>
      </c>
      <c r="B162" s="8" t="s">
        <v>216</v>
      </c>
      <c r="C162" s="9">
        <v>200000000</v>
      </c>
      <c r="D162" s="9"/>
      <c r="E162" s="15"/>
    </row>
    <row r="163" spans="1:5" x14ac:dyDescent="0.25">
      <c r="A163" s="8" t="s">
        <v>400</v>
      </c>
      <c r="B163" s="8" t="s">
        <v>421</v>
      </c>
      <c r="C163" s="9">
        <v>20000000</v>
      </c>
      <c r="D163" s="9"/>
      <c r="E163" s="15"/>
    </row>
    <row r="164" spans="1:5" x14ac:dyDescent="0.25">
      <c r="A164" s="8" t="s">
        <v>401</v>
      </c>
      <c r="B164" s="8" t="s">
        <v>422</v>
      </c>
      <c r="C164" s="9">
        <v>60000000</v>
      </c>
      <c r="D164" s="9"/>
      <c r="E164" s="15"/>
    </row>
    <row r="165" spans="1:5" x14ac:dyDescent="0.25">
      <c r="A165" s="8" t="s">
        <v>402</v>
      </c>
      <c r="B165" s="8" t="s">
        <v>423</v>
      </c>
      <c r="C165" s="9">
        <v>30000000</v>
      </c>
      <c r="D165" s="9"/>
      <c r="E165" s="15"/>
    </row>
    <row r="166" spans="1:5" x14ac:dyDescent="0.25">
      <c r="A166" s="8" t="s">
        <v>403</v>
      </c>
      <c r="B166" s="8" t="s">
        <v>477</v>
      </c>
      <c r="C166" s="9">
        <v>30000000</v>
      </c>
      <c r="D166" s="9"/>
      <c r="E166" s="15"/>
    </row>
    <row r="167" spans="1:5" x14ac:dyDescent="0.25">
      <c r="A167" s="8" t="s">
        <v>404</v>
      </c>
      <c r="B167" s="8" t="s">
        <v>437</v>
      </c>
      <c r="C167" s="9">
        <v>65000000</v>
      </c>
      <c r="D167" s="9"/>
      <c r="E167" s="15"/>
    </row>
    <row r="168" spans="1:5" x14ac:dyDescent="0.25">
      <c r="A168" s="8" t="s">
        <v>405</v>
      </c>
      <c r="B168" s="8" t="s">
        <v>516</v>
      </c>
      <c r="C168" s="9">
        <v>10000000</v>
      </c>
      <c r="D168" s="9"/>
      <c r="E168" s="15"/>
    </row>
    <row r="169" spans="1:5" x14ac:dyDescent="0.25">
      <c r="A169" s="8" t="s">
        <v>406</v>
      </c>
      <c r="B169" s="8" t="s">
        <v>424</v>
      </c>
      <c r="C169" s="9">
        <v>5000000</v>
      </c>
      <c r="D169" s="9"/>
      <c r="E169" s="15"/>
    </row>
    <row r="170" spans="1:5" x14ac:dyDescent="0.25">
      <c r="A170" s="8" t="s">
        <v>515</v>
      </c>
      <c r="B170" s="8" t="s">
        <v>425</v>
      </c>
      <c r="C170" s="9">
        <v>10000000</v>
      </c>
      <c r="D170" s="9"/>
      <c r="E170" s="15"/>
    </row>
    <row r="171" spans="1:5" x14ac:dyDescent="0.25">
      <c r="A171" s="8" t="s">
        <v>407</v>
      </c>
      <c r="B171" s="8" t="s">
        <v>222</v>
      </c>
      <c r="C171" s="9">
        <v>20000000</v>
      </c>
      <c r="D171" s="9"/>
      <c r="E171" s="15"/>
    </row>
    <row r="172" spans="1:5" x14ac:dyDescent="0.25">
      <c r="A172" s="8" t="s">
        <v>408</v>
      </c>
      <c r="B172" s="8" t="s">
        <v>441</v>
      </c>
      <c r="C172" s="9">
        <v>20000000</v>
      </c>
      <c r="D172" s="9"/>
      <c r="E172" s="15"/>
    </row>
    <row r="173" spans="1:5" x14ac:dyDescent="0.25">
      <c r="A173" s="8" t="s">
        <v>409</v>
      </c>
      <c r="B173" s="8" t="s">
        <v>426</v>
      </c>
      <c r="C173" s="9">
        <v>107500000</v>
      </c>
      <c r="D173" s="9"/>
      <c r="E173" s="15"/>
    </row>
    <row r="174" spans="1:5" x14ac:dyDescent="0.25">
      <c r="A174" s="8" t="s">
        <v>410</v>
      </c>
      <c r="B174" s="8" t="s">
        <v>475</v>
      </c>
      <c r="C174" s="9">
        <v>50000000</v>
      </c>
      <c r="D174" s="9"/>
      <c r="E174" s="15"/>
    </row>
    <row r="175" spans="1:5" x14ac:dyDescent="0.25">
      <c r="A175" s="8" t="s">
        <v>411</v>
      </c>
      <c r="B175" s="8" t="s">
        <v>427</v>
      </c>
      <c r="C175" s="9">
        <v>50000000</v>
      </c>
      <c r="D175" s="9"/>
      <c r="E175" s="15"/>
    </row>
    <row r="176" spans="1:5" x14ac:dyDescent="0.25">
      <c r="A176" s="8" t="s">
        <v>412</v>
      </c>
      <c r="B176" s="8" t="s">
        <v>428</v>
      </c>
      <c r="C176" s="9">
        <v>70000000</v>
      </c>
      <c r="D176" s="9"/>
      <c r="E176" s="15"/>
    </row>
    <row r="177" spans="1:5" x14ac:dyDescent="0.25">
      <c r="A177" s="8" t="s">
        <v>413</v>
      </c>
      <c r="B177" s="8" t="s">
        <v>92</v>
      </c>
      <c r="C177" s="9">
        <v>50000000</v>
      </c>
      <c r="D177" s="9"/>
      <c r="E177" s="15"/>
    </row>
    <row r="178" spans="1:5" x14ac:dyDescent="0.25">
      <c r="A178" s="3" t="s">
        <v>231</v>
      </c>
      <c r="B178" s="3" t="s">
        <v>232</v>
      </c>
      <c r="C178" s="7">
        <f>+C179+C180+C181</f>
        <v>627200000</v>
      </c>
      <c r="D178" s="7" t="s">
        <v>519</v>
      </c>
      <c r="E178" s="15" t="s">
        <v>520</v>
      </c>
    </row>
    <row r="179" spans="1:5" x14ac:dyDescent="0.25">
      <c r="A179" s="8" t="s">
        <v>233</v>
      </c>
      <c r="B179" s="8" t="s">
        <v>430</v>
      </c>
      <c r="C179" s="9">
        <v>200000</v>
      </c>
      <c r="D179" s="9"/>
      <c r="E179" s="15"/>
    </row>
    <row r="180" spans="1:5" x14ac:dyDescent="0.25">
      <c r="A180" s="8" t="s">
        <v>234</v>
      </c>
      <c r="B180" s="8" t="s">
        <v>235</v>
      </c>
      <c r="C180" s="9">
        <v>2000000</v>
      </c>
      <c r="D180" s="9"/>
      <c r="E180" s="15"/>
    </row>
    <row r="181" spans="1:5" x14ac:dyDescent="0.25">
      <c r="A181" s="8" t="s">
        <v>236</v>
      </c>
      <c r="B181" s="8" t="s">
        <v>237</v>
      </c>
      <c r="C181" s="9">
        <f>400000000+225000000</f>
        <v>625000000</v>
      </c>
      <c r="D181" s="9"/>
      <c r="E181" s="15"/>
    </row>
    <row r="182" spans="1:5" x14ac:dyDescent="0.25">
      <c r="A182" s="2" t="s">
        <v>238</v>
      </c>
      <c r="B182" s="2" t="s">
        <v>239</v>
      </c>
      <c r="C182" s="6">
        <f>+C183+C239</f>
        <v>6512400000</v>
      </c>
      <c r="D182" s="6" t="s">
        <v>519</v>
      </c>
      <c r="E182" s="15" t="s">
        <v>520</v>
      </c>
    </row>
    <row r="183" spans="1:5" x14ac:dyDescent="0.25">
      <c r="A183" s="3" t="s">
        <v>240</v>
      </c>
      <c r="B183" s="3" t="s">
        <v>241</v>
      </c>
      <c r="C183" s="7">
        <f>+C185+C223+C184</f>
        <v>6455400000</v>
      </c>
      <c r="D183" s="7" t="s">
        <v>519</v>
      </c>
      <c r="E183" s="15" t="s">
        <v>520</v>
      </c>
    </row>
    <row r="184" spans="1:5" x14ac:dyDescent="0.25">
      <c r="A184" s="8" t="s">
        <v>242</v>
      </c>
      <c r="B184" s="8" t="s">
        <v>243</v>
      </c>
      <c r="C184" s="9">
        <v>300000000</v>
      </c>
      <c r="D184" s="9"/>
      <c r="E184" s="15" t="s">
        <v>520</v>
      </c>
    </row>
    <row r="185" spans="1:5" x14ac:dyDescent="0.25">
      <c r="A185" s="3" t="s">
        <v>244</v>
      </c>
      <c r="B185" s="3" t="s">
        <v>245</v>
      </c>
      <c r="C185" s="7">
        <f>+C186+C215+C219+C220+C221+C222</f>
        <v>4950400000</v>
      </c>
      <c r="D185" s="7" t="s">
        <v>519</v>
      </c>
      <c r="E185" s="15" t="s">
        <v>520</v>
      </c>
    </row>
    <row r="186" spans="1:5" x14ac:dyDescent="0.25">
      <c r="A186" s="3" t="s">
        <v>246</v>
      </c>
      <c r="B186" s="3" t="s">
        <v>247</v>
      </c>
      <c r="C186" s="7">
        <f>+C187+C210+C213+C214</f>
        <v>3544400000</v>
      </c>
      <c r="D186" s="7" t="s">
        <v>519</v>
      </c>
      <c r="E186" s="15"/>
    </row>
    <row r="187" spans="1:5" x14ac:dyDescent="0.25">
      <c r="A187" s="3" t="s">
        <v>248</v>
      </c>
      <c r="B187" s="3" t="s">
        <v>249</v>
      </c>
      <c r="C187" s="7">
        <f t="shared" ref="C187" si="1">+C188+C204</f>
        <v>3199300000</v>
      </c>
      <c r="D187" s="7" t="s">
        <v>519</v>
      </c>
      <c r="E187" s="15"/>
    </row>
    <row r="188" spans="1:5" x14ac:dyDescent="0.25">
      <c r="A188" s="3" t="s">
        <v>250</v>
      </c>
      <c r="B188" s="3" t="s">
        <v>251</v>
      </c>
      <c r="C188" s="7">
        <f>+SUM(C189:C203)</f>
        <v>2726000000</v>
      </c>
      <c r="D188" s="7" t="s">
        <v>519</v>
      </c>
      <c r="E188" s="15"/>
    </row>
    <row r="189" spans="1:5" x14ac:dyDescent="0.25">
      <c r="A189" s="8" t="s">
        <v>252</v>
      </c>
      <c r="B189" s="8" t="s">
        <v>478</v>
      </c>
      <c r="C189" s="9">
        <v>243000000</v>
      </c>
      <c r="D189" s="9"/>
      <c r="E189" s="15"/>
    </row>
    <row r="190" spans="1:5" x14ac:dyDescent="0.25">
      <c r="A190" s="8" t="s">
        <v>253</v>
      </c>
      <c r="B190" s="8" t="s">
        <v>254</v>
      </c>
      <c r="C190" s="9">
        <v>130000000</v>
      </c>
      <c r="D190" s="9"/>
      <c r="E190" s="15"/>
    </row>
    <row r="191" spans="1:5" x14ac:dyDescent="0.25">
      <c r="A191" s="8" t="s">
        <v>255</v>
      </c>
      <c r="B191" s="8" t="s">
        <v>492</v>
      </c>
      <c r="C191" s="9">
        <v>295000000</v>
      </c>
      <c r="D191" s="9"/>
      <c r="E191" s="15"/>
    </row>
    <row r="192" spans="1:5" x14ac:dyDescent="0.25">
      <c r="A192" s="8" t="s">
        <v>256</v>
      </c>
      <c r="B192" s="8" t="s">
        <v>493</v>
      </c>
      <c r="C192" s="9">
        <v>49000000</v>
      </c>
      <c r="D192" s="9"/>
      <c r="E192" s="15"/>
    </row>
    <row r="193" spans="1:5" x14ac:dyDescent="0.25">
      <c r="A193" s="8" t="s">
        <v>257</v>
      </c>
      <c r="B193" s="8" t="s">
        <v>494</v>
      </c>
      <c r="C193" s="9">
        <v>289000000</v>
      </c>
      <c r="D193" s="9"/>
      <c r="E193" s="15"/>
    </row>
    <row r="194" spans="1:5" x14ac:dyDescent="0.25">
      <c r="A194" s="8" t="s">
        <v>258</v>
      </c>
      <c r="B194" s="8" t="s">
        <v>259</v>
      </c>
      <c r="C194" s="9">
        <v>58000000</v>
      </c>
      <c r="D194" s="9"/>
      <c r="E194" s="15"/>
    </row>
    <row r="195" spans="1:5" x14ac:dyDescent="0.25">
      <c r="A195" s="8" t="s">
        <v>260</v>
      </c>
      <c r="B195" s="8" t="s">
        <v>194</v>
      </c>
      <c r="C195" s="9">
        <v>60000000</v>
      </c>
      <c r="D195" s="9"/>
    </row>
    <row r="196" spans="1:5" x14ac:dyDescent="0.25">
      <c r="A196" s="8" t="s">
        <v>261</v>
      </c>
      <c r="B196" s="8" t="s">
        <v>495</v>
      </c>
      <c r="C196" s="9">
        <v>250000000</v>
      </c>
      <c r="D196" s="9"/>
    </row>
    <row r="197" spans="1:5" x14ac:dyDescent="0.25">
      <c r="A197" s="8" t="s">
        <v>262</v>
      </c>
      <c r="B197" s="8" t="s">
        <v>263</v>
      </c>
      <c r="C197" s="9">
        <v>413000000</v>
      </c>
      <c r="D197" s="9"/>
    </row>
    <row r="198" spans="1:5" x14ac:dyDescent="0.25">
      <c r="A198" s="8" t="s">
        <v>264</v>
      </c>
      <c r="B198" s="8" t="s">
        <v>496</v>
      </c>
      <c r="C198" s="9">
        <v>380000000</v>
      </c>
      <c r="D198" s="9"/>
    </row>
    <row r="199" spans="1:5" x14ac:dyDescent="0.25">
      <c r="A199" s="8" t="s">
        <v>265</v>
      </c>
      <c r="B199" s="8" t="s">
        <v>497</v>
      </c>
      <c r="C199" s="9">
        <v>101000000</v>
      </c>
      <c r="D199" s="9"/>
    </row>
    <row r="200" spans="1:5" x14ac:dyDescent="0.25">
      <c r="A200" s="8" t="s">
        <v>266</v>
      </c>
      <c r="B200" s="8" t="s">
        <v>267</v>
      </c>
      <c r="C200" s="9">
        <v>51000000</v>
      </c>
      <c r="D200" s="9"/>
    </row>
    <row r="201" spans="1:5" x14ac:dyDescent="0.25">
      <c r="A201" s="8" t="s">
        <v>268</v>
      </c>
      <c r="B201" s="8" t="s">
        <v>438</v>
      </c>
      <c r="C201" s="9">
        <v>240000000</v>
      </c>
      <c r="D201" s="9"/>
    </row>
    <row r="202" spans="1:5" x14ac:dyDescent="0.25">
      <c r="A202" s="8" t="s">
        <v>269</v>
      </c>
      <c r="B202" s="8" t="s">
        <v>436</v>
      </c>
      <c r="C202" s="9">
        <v>152000000</v>
      </c>
      <c r="D202" s="9"/>
    </row>
    <row r="203" spans="1:5" x14ac:dyDescent="0.25">
      <c r="A203" s="8" t="s">
        <v>270</v>
      </c>
      <c r="B203" s="8" t="s">
        <v>498</v>
      </c>
      <c r="C203" s="9">
        <v>15000000</v>
      </c>
      <c r="D203" s="9"/>
    </row>
    <row r="204" spans="1:5" x14ac:dyDescent="0.25">
      <c r="A204" s="3" t="s">
        <v>271</v>
      </c>
      <c r="B204" s="3" t="s">
        <v>272</v>
      </c>
      <c r="C204" s="7">
        <f>+SUM(C205:C209)</f>
        <v>473300000</v>
      </c>
      <c r="D204" s="7" t="s">
        <v>519</v>
      </c>
    </row>
    <row r="205" spans="1:5" x14ac:dyDescent="0.25">
      <c r="A205" s="8" t="s">
        <v>273</v>
      </c>
      <c r="B205" s="8" t="s">
        <v>479</v>
      </c>
      <c r="C205" s="9">
        <v>385000000</v>
      </c>
      <c r="D205" s="9"/>
    </row>
    <row r="206" spans="1:5" x14ac:dyDescent="0.25">
      <c r="A206" s="8" t="s">
        <v>274</v>
      </c>
      <c r="B206" s="8" t="s">
        <v>432</v>
      </c>
      <c r="C206" s="9">
        <v>31500000</v>
      </c>
      <c r="D206" s="9"/>
    </row>
    <row r="207" spans="1:5" x14ac:dyDescent="0.25">
      <c r="A207" s="8" t="s">
        <v>275</v>
      </c>
      <c r="B207" s="8" t="s">
        <v>429</v>
      </c>
      <c r="C207" s="9">
        <v>15000000</v>
      </c>
      <c r="D207" s="9"/>
    </row>
    <row r="208" spans="1:5" x14ac:dyDescent="0.25">
      <c r="A208" s="8" t="s">
        <v>276</v>
      </c>
      <c r="B208" s="8" t="s">
        <v>480</v>
      </c>
      <c r="C208" s="9">
        <v>26800000</v>
      </c>
      <c r="D208" s="9"/>
    </row>
    <row r="209" spans="1:5" x14ac:dyDescent="0.25">
      <c r="A209" s="8" t="s">
        <v>277</v>
      </c>
      <c r="B209" s="8" t="s">
        <v>431</v>
      </c>
      <c r="C209" s="9">
        <v>15000000</v>
      </c>
      <c r="D209" s="9"/>
    </row>
    <row r="210" spans="1:5" x14ac:dyDescent="0.25">
      <c r="A210" s="3" t="s">
        <v>278</v>
      </c>
      <c r="B210" s="3" t="s">
        <v>481</v>
      </c>
      <c r="C210" s="7">
        <f>+C211+C212</f>
        <v>310100000</v>
      </c>
      <c r="D210" s="7" t="s">
        <v>519</v>
      </c>
    </row>
    <row r="211" spans="1:5" x14ac:dyDescent="0.25">
      <c r="A211" s="8" t="s">
        <v>279</v>
      </c>
      <c r="B211" s="9" t="s">
        <v>433</v>
      </c>
      <c r="C211" s="9">
        <v>310000000</v>
      </c>
      <c r="D211" s="9"/>
    </row>
    <row r="212" spans="1:5" x14ac:dyDescent="0.25">
      <c r="A212" s="8" t="s">
        <v>280</v>
      </c>
      <c r="B212" s="9" t="s">
        <v>434</v>
      </c>
      <c r="C212" s="9">
        <v>100000</v>
      </c>
      <c r="D212" s="9"/>
    </row>
    <row r="213" spans="1:5" x14ac:dyDescent="0.25">
      <c r="A213" s="8" t="s">
        <v>281</v>
      </c>
      <c r="B213" s="9" t="s">
        <v>282</v>
      </c>
      <c r="C213" s="9">
        <v>5000000</v>
      </c>
      <c r="D213" s="9"/>
    </row>
    <row r="214" spans="1:5" x14ac:dyDescent="0.25">
      <c r="A214" s="8" t="s">
        <v>283</v>
      </c>
      <c r="B214" s="9" t="s">
        <v>92</v>
      </c>
      <c r="C214" s="9">
        <v>30000000</v>
      </c>
      <c r="D214" s="9"/>
    </row>
    <row r="215" spans="1:5" x14ac:dyDescent="0.25">
      <c r="A215" s="3" t="s">
        <v>284</v>
      </c>
      <c r="B215" s="3" t="s">
        <v>285</v>
      </c>
      <c r="C215" s="7">
        <f>+C216+C217+C218</f>
        <v>492000000</v>
      </c>
      <c r="D215" s="7" t="s">
        <v>519</v>
      </c>
    </row>
    <row r="216" spans="1:5" x14ac:dyDescent="0.25">
      <c r="A216" s="8" t="s">
        <v>286</v>
      </c>
      <c r="B216" s="8" t="s">
        <v>287</v>
      </c>
      <c r="C216" s="9">
        <v>340000000</v>
      </c>
      <c r="D216" s="9"/>
    </row>
    <row r="217" spans="1:5" x14ac:dyDescent="0.25">
      <c r="A217" s="8" t="s">
        <v>444</v>
      </c>
      <c r="B217" s="8" t="s">
        <v>482</v>
      </c>
      <c r="C217" s="9">
        <v>150000000</v>
      </c>
      <c r="D217" s="9"/>
    </row>
    <row r="218" spans="1:5" x14ac:dyDescent="0.25">
      <c r="A218" s="8" t="s">
        <v>288</v>
      </c>
      <c r="B218" s="8" t="s">
        <v>483</v>
      </c>
      <c r="C218" s="9">
        <v>2000000</v>
      </c>
      <c r="D218" s="9"/>
    </row>
    <row r="219" spans="1:5" x14ac:dyDescent="0.25">
      <c r="A219" s="8" t="s">
        <v>289</v>
      </c>
      <c r="B219" s="8" t="s">
        <v>290</v>
      </c>
      <c r="C219" s="9">
        <v>534000000</v>
      </c>
      <c r="D219" s="9"/>
    </row>
    <row r="220" spans="1:5" x14ac:dyDescent="0.25">
      <c r="A220" s="8" t="s">
        <v>291</v>
      </c>
      <c r="B220" s="8" t="s">
        <v>435</v>
      </c>
      <c r="C220" s="9">
        <v>50000000</v>
      </c>
      <c r="D220" s="9"/>
    </row>
    <row r="221" spans="1:5" x14ac:dyDescent="0.25">
      <c r="A221" s="8" t="s">
        <v>292</v>
      </c>
      <c r="B221" s="8" t="s">
        <v>484</v>
      </c>
      <c r="C221" s="9">
        <v>310000000</v>
      </c>
      <c r="D221" s="9"/>
    </row>
    <row r="222" spans="1:5" x14ac:dyDescent="0.25">
      <c r="A222" s="8" t="s">
        <v>293</v>
      </c>
      <c r="B222" s="8" t="s">
        <v>92</v>
      </c>
      <c r="C222" s="9">
        <v>20000000</v>
      </c>
      <c r="D222" s="9"/>
    </row>
    <row r="223" spans="1:5" x14ac:dyDescent="0.25">
      <c r="A223" s="3" t="s">
        <v>294</v>
      </c>
      <c r="B223" s="3" t="s">
        <v>295</v>
      </c>
      <c r="C223" s="7">
        <f>+C224+C235+C236+C237+C238</f>
        <v>1205000000</v>
      </c>
      <c r="D223" s="7" t="s">
        <v>519</v>
      </c>
      <c r="E223" t="s">
        <v>520</v>
      </c>
    </row>
    <row r="224" spans="1:5" x14ac:dyDescent="0.25">
      <c r="A224" s="3" t="s">
        <v>296</v>
      </c>
      <c r="B224" s="3" t="s">
        <v>297</v>
      </c>
      <c r="C224" s="7">
        <f>+SUM(C225:C234)</f>
        <v>1142000000</v>
      </c>
      <c r="D224" s="7" t="s">
        <v>519</v>
      </c>
    </row>
    <row r="225" spans="1:5" x14ac:dyDescent="0.25">
      <c r="A225" s="8" t="s">
        <v>298</v>
      </c>
      <c r="B225" s="8" t="s">
        <v>499</v>
      </c>
      <c r="C225" s="9">
        <v>410000000</v>
      </c>
      <c r="D225" s="9"/>
    </row>
    <row r="226" spans="1:5" x14ac:dyDescent="0.25">
      <c r="A226" s="8" t="s">
        <v>299</v>
      </c>
      <c r="B226" s="8" t="s">
        <v>300</v>
      </c>
      <c r="C226" s="9">
        <v>285000000</v>
      </c>
      <c r="D226" s="9"/>
    </row>
    <row r="227" spans="1:5" x14ac:dyDescent="0.25">
      <c r="A227" s="8" t="s">
        <v>301</v>
      </c>
      <c r="B227" s="8" t="s">
        <v>302</v>
      </c>
      <c r="C227" s="9">
        <v>70000000</v>
      </c>
      <c r="D227" s="9"/>
    </row>
    <row r="228" spans="1:5" x14ac:dyDescent="0.25">
      <c r="A228" s="8" t="s">
        <v>303</v>
      </c>
      <c r="B228" s="8" t="s">
        <v>524</v>
      </c>
      <c r="C228" s="9">
        <v>54800000</v>
      </c>
      <c r="D228" s="9"/>
    </row>
    <row r="229" spans="1:5" x14ac:dyDescent="0.25">
      <c r="A229" s="8" t="s">
        <v>304</v>
      </c>
      <c r="B229" s="8" t="s">
        <v>305</v>
      </c>
      <c r="C229" s="9">
        <v>81200000</v>
      </c>
      <c r="D229" s="9"/>
    </row>
    <row r="230" spans="1:5" x14ac:dyDescent="0.25">
      <c r="A230" s="8" t="s">
        <v>306</v>
      </c>
      <c r="B230" s="8" t="s">
        <v>307</v>
      </c>
      <c r="C230" s="9">
        <v>30000000</v>
      </c>
      <c r="D230" s="9"/>
    </row>
    <row r="231" spans="1:5" x14ac:dyDescent="0.25">
      <c r="A231" s="8" t="s">
        <v>308</v>
      </c>
      <c r="B231" s="8" t="s">
        <v>309</v>
      </c>
      <c r="C231" s="9">
        <v>24000000</v>
      </c>
      <c r="D231" s="9"/>
    </row>
    <row r="232" spans="1:5" x14ac:dyDescent="0.25">
      <c r="A232" s="8" t="s">
        <v>310</v>
      </c>
      <c r="B232" s="8" t="s">
        <v>311</v>
      </c>
      <c r="C232" s="9">
        <v>22000000</v>
      </c>
      <c r="D232" s="9"/>
    </row>
    <row r="233" spans="1:5" x14ac:dyDescent="0.25">
      <c r="A233" s="8" t="s">
        <v>312</v>
      </c>
      <c r="B233" s="8" t="s">
        <v>313</v>
      </c>
      <c r="C233" s="9">
        <v>15000000</v>
      </c>
      <c r="D233" s="9"/>
    </row>
    <row r="234" spans="1:5" x14ac:dyDescent="0.25">
      <c r="A234" s="8" t="s">
        <v>314</v>
      </c>
      <c r="B234" s="8" t="s">
        <v>315</v>
      </c>
      <c r="C234" s="9">
        <v>150000000</v>
      </c>
      <c r="D234" s="9"/>
    </row>
    <row r="235" spans="1:5" x14ac:dyDescent="0.25">
      <c r="A235" s="8" t="s">
        <v>316</v>
      </c>
      <c r="B235" s="8" t="s">
        <v>318</v>
      </c>
      <c r="C235" s="9">
        <v>10000000</v>
      </c>
      <c r="D235" s="9"/>
    </row>
    <row r="236" spans="1:5" x14ac:dyDescent="0.25">
      <c r="A236" s="8" t="s">
        <v>317</v>
      </c>
      <c r="B236" s="8" t="s">
        <v>320</v>
      </c>
      <c r="C236" s="9">
        <v>15000000</v>
      </c>
      <c r="D236" s="9"/>
    </row>
    <row r="237" spans="1:5" x14ac:dyDescent="0.25">
      <c r="A237" s="8" t="s">
        <v>319</v>
      </c>
      <c r="B237" s="8" t="s">
        <v>322</v>
      </c>
      <c r="C237" s="9">
        <v>25000000</v>
      </c>
      <c r="D237" s="9"/>
    </row>
    <row r="238" spans="1:5" x14ac:dyDescent="0.25">
      <c r="A238" s="8" t="s">
        <v>321</v>
      </c>
      <c r="B238" s="8" t="s">
        <v>92</v>
      </c>
      <c r="C238" s="9">
        <v>13000000</v>
      </c>
      <c r="D238" s="9"/>
    </row>
    <row r="239" spans="1:5" x14ac:dyDescent="0.25">
      <c r="A239" s="3" t="s">
        <v>323</v>
      </c>
      <c r="B239" s="3" t="s">
        <v>324</v>
      </c>
      <c r="C239" s="7">
        <f>+C240+C244</f>
        <v>57000000</v>
      </c>
      <c r="D239" s="7" t="s">
        <v>519</v>
      </c>
      <c r="E239" t="s">
        <v>520</v>
      </c>
    </row>
    <row r="240" spans="1:5" x14ac:dyDescent="0.25">
      <c r="A240" s="3" t="s">
        <v>325</v>
      </c>
      <c r="B240" s="3" t="s">
        <v>326</v>
      </c>
      <c r="C240" s="7">
        <f>+SUM(C241:C243)</f>
        <v>52000000</v>
      </c>
      <c r="D240" s="7" t="s">
        <v>519</v>
      </c>
    </row>
    <row r="241" spans="1:5" x14ac:dyDescent="0.25">
      <c r="A241" s="8" t="s">
        <v>327</v>
      </c>
      <c r="B241" s="8" t="s">
        <v>500</v>
      </c>
      <c r="C241" s="9">
        <v>1000000</v>
      </c>
      <c r="D241" s="9"/>
    </row>
    <row r="242" spans="1:5" x14ac:dyDescent="0.25">
      <c r="A242" s="8" t="s">
        <v>328</v>
      </c>
      <c r="B242" s="8" t="s">
        <v>439</v>
      </c>
      <c r="C242" s="9">
        <v>50000000</v>
      </c>
      <c r="D242" s="9"/>
    </row>
    <row r="243" spans="1:5" x14ac:dyDescent="0.25">
      <c r="A243" s="8" t="s">
        <v>329</v>
      </c>
      <c r="B243" s="8" t="s">
        <v>440</v>
      </c>
      <c r="C243" s="9">
        <v>1000000</v>
      </c>
      <c r="D243" s="9"/>
    </row>
    <row r="244" spans="1:5" x14ac:dyDescent="0.25">
      <c r="A244" s="3" t="s">
        <v>330</v>
      </c>
      <c r="B244" s="3" t="s">
        <v>331</v>
      </c>
      <c r="C244" s="7">
        <f>+C245</f>
        <v>5000000</v>
      </c>
      <c r="D244" s="7" t="s">
        <v>519</v>
      </c>
    </row>
    <row r="245" spans="1:5" x14ac:dyDescent="0.25">
      <c r="A245" s="8" t="s">
        <v>332</v>
      </c>
      <c r="B245" s="8" t="s">
        <v>92</v>
      </c>
      <c r="C245" s="9">
        <v>5000000</v>
      </c>
      <c r="D245" s="9"/>
    </row>
    <row r="246" spans="1:5" x14ac:dyDescent="0.25">
      <c r="A246" s="2" t="s">
        <v>333</v>
      </c>
      <c r="B246" s="2" t="s">
        <v>334</v>
      </c>
      <c r="C246" s="6">
        <f>+C247+C249</f>
        <v>1060300000</v>
      </c>
      <c r="D246" s="6" t="s">
        <v>519</v>
      </c>
      <c r="E246" t="s">
        <v>520</v>
      </c>
    </row>
    <row r="247" spans="1:5" x14ac:dyDescent="0.25">
      <c r="A247" s="3" t="s">
        <v>335</v>
      </c>
      <c r="B247" s="3" t="s">
        <v>336</v>
      </c>
      <c r="C247" s="7">
        <f>+C248</f>
        <v>400000000</v>
      </c>
      <c r="D247" s="7" t="s">
        <v>519</v>
      </c>
      <c r="E247" t="s">
        <v>520</v>
      </c>
    </row>
    <row r="248" spans="1:5" x14ac:dyDescent="0.25">
      <c r="A248" s="8" t="s">
        <v>337</v>
      </c>
      <c r="B248" s="8" t="s">
        <v>338</v>
      </c>
      <c r="C248" s="9">
        <v>400000000</v>
      </c>
      <c r="D248" s="9"/>
    </row>
    <row r="249" spans="1:5" x14ac:dyDescent="0.25">
      <c r="A249" s="3" t="s">
        <v>339</v>
      </c>
      <c r="B249" s="3" t="s">
        <v>442</v>
      </c>
      <c r="C249" s="7">
        <f>+C250+C254</f>
        <v>660300000</v>
      </c>
      <c r="D249" s="7" t="s">
        <v>519</v>
      </c>
      <c r="E249" t="s">
        <v>520</v>
      </c>
    </row>
    <row r="250" spans="1:5" x14ac:dyDescent="0.25">
      <c r="A250" s="3" t="s">
        <v>340</v>
      </c>
      <c r="B250" s="3" t="s">
        <v>341</v>
      </c>
      <c r="C250" s="7">
        <f>+C251+C252+C253</f>
        <v>100300000</v>
      </c>
      <c r="D250" s="7" t="s">
        <v>519</v>
      </c>
    </row>
    <row r="251" spans="1:5" x14ac:dyDescent="0.25">
      <c r="A251" s="8" t="s">
        <v>342</v>
      </c>
      <c r="B251" s="8" t="s">
        <v>343</v>
      </c>
      <c r="C251" s="9">
        <v>40000000</v>
      </c>
      <c r="D251" s="9"/>
    </row>
    <row r="252" spans="1:5" x14ac:dyDescent="0.25">
      <c r="A252" s="8" t="s">
        <v>344</v>
      </c>
      <c r="B252" s="8" t="s">
        <v>345</v>
      </c>
      <c r="C252" s="9">
        <v>300000</v>
      </c>
      <c r="D252" s="9"/>
    </row>
    <row r="253" spans="1:5" x14ac:dyDescent="0.25">
      <c r="A253" s="8" t="s">
        <v>346</v>
      </c>
      <c r="B253" s="8" t="s">
        <v>443</v>
      </c>
      <c r="C253" s="9">
        <v>60000000</v>
      </c>
      <c r="D253" s="9"/>
    </row>
    <row r="254" spans="1:5" x14ac:dyDescent="0.25">
      <c r="A254" s="3" t="s">
        <v>347</v>
      </c>
      <c r="B254" s="3" t="s">
        <v>348</v>
      </c>
      <c r="C254" s="7">
        <f>+C255+C256</f>
        <v>560000000</v>
      </c>
      <c r="D254" s="7" t="s">
        <v>519</v>
      </c>
    </row>
    <row r="255" spans="1:5" x14ac:dyDescent="0.25">
      <c r="A255" s="8" t="s">
        <v>349</v>
      </c>
      <c r="B255" s="8" t="s">
        <v>350</v>
      </c>
      <c r="C255" s="9">
        <f>300000000+250000000</f>
        <v>550000000</v>
      </c>
      <c r="D255" s="9"/>
    </row>
    <row r="256" spans="1:5" x14ac:dyDescent="0.25">
      <c r="A256" s="8" t="s">
        <v>351</v>
      </c>
      <c r="B256" s="8" t="s">
        <v>352</v>
      </c>
      <c r="C256" s="9">
        <v>10000000</v>
      </c>
      <c r="D256" s="9"/>
    </row>
    <row r="257" spans="1:5" x14ac:dyDescent="0.25">
      <c r="A257" s="2" t="s">
        <v>353</v>
      </c>
      <c r="B257" s="2" t="s">
        <v>354</v>
      </c>
      <c r="C257" s="6">
        <f>+C258+C261+C277</f>
        <v>4476513000</v>
      </c>
      <c r="D257" s="6" t="s">
        <v>519</v>
      </c>
      <c r="E257" t="s">
        <v>520</v>
      </c>
    </row>
    <row r="258" spans="1:5" x14ac:dyDescent="0.25">
      <c r="A258" s="3" t="s">
        <v>355</v>
      </c>
      <c r="B258" s="3" t="s">
        <v>356</v>
      </c>
      <c r="C258" s="7">
        <f>+C259+C260</f>
        <v>2000</v>
      </c>
      <c r="D258" s="7" t="s">
        <v>519</v>
      </c>
      <c r="E258" t="s">
        <v>520</v>
      </c>
    </row>
    <row r="259" spans="1:5" x14ac:dyDescent="0.25">
      <c r="A259" s="8" t="s">
        <v>357</v>
      </c>
      <c r="B259" s="8" t="s">
        <v>358</v>
      </c>
      <c r="C259" s="9">
        <v>1000</v>
      </c>
      <c r="D259" s="9"/>
    </row>
    <row r="260" spans="1:5" x14ac:dyDescent="0.25">
      <c r="A260" s="8" t="s">
        <v>359</v>
      </c>
      <c r="B260" s="8" t="s">
        <v>360</v>
      </c>
      <c r="C260" s="9">
        <v>1000</v>
      </c>
      <c r="D260" s="9"/>
    </row>
    <row r="261" spans="1:5" x14ac:dyDescent="0.25">
      <c r="A261" s="3" t="s">
        <v>361</v>
      </c>
      <c r="B261" s="3" t="s">
        <v>362</v>
      </c>
      <c r="C261" s="7">
        <f>+C262+C268+C272</f>
        <v>4476503000</v>
      </c>
      <c r="D261" s="7" t="s">
        <v>519</v>
      </c>
      <c r="E261" t="s">
        <v>520</v>
      </c>
    </row>
    <row r="262" spans="1:5" x14ac:dyDescent="0.25">
      <c r="A262" s="3" t="s">
        <v>363</v>
      </c>
      <c r="B262" s="3" t="s">
        <v>364</v>
      </c>
      <c r="C262" s="7">
        <f>+SUM(C263:C267)</f>
        <v>4379400000</v>
      </c>
      <c r="D262" s="7" t="s">
        <v>519</v>
      </c>
    </row>
    <row r="263" spans="1:5" x14ac:dyDescent="0.25">
      <c r="A263" s="8" t="s">
        <v>365</v>
      </c>
      <c r="B263" s="8" t="s">
        <v>366</v>
      </c>
      <c r="C263" s="9">
        <v>2670800000</v>
      </c>
      <c r="D263" s="9"/>
    </row>
    <row r="264" spans="1:5" x14ac:dyDescent="0.25">
      <c r="A264" s="8" t="s">
        <v>367</v>
      </c>
      <c r="B264" s="8" t="s">
        <v>368</v>
      </c>
      <c r="C264" s="9">
        <v>1077600000</v>
      </c>
      <c r="D264" s="9"/>
    </row>
    <row r="265" spans="1:5" x14ac:dyDescent="0.25">
      <c r="A265" s="8" t="s">
        <v>369</v>
      </c>
      <c r="B265" s="8" t="s">
        <v>370</v>
      </c>
      <c r="C265" s="9">
        <v>15100000</v>
      </c>
      <c r="D265" s="9"/>
    </row>
    <row r="266" spans="1:5" x14ac:dyDescent="0.25">
      <c r="A266" s="8" t="s">
        <v>371</v>
      </c>
      <c r="B266" s="8" t="s">
        <v>372</v>
      </c>
      <c r="C266" s="9">
        <v>381000000</v>
      </c>
      <c r="D266" s="9"/>
    </row>
    <row r="267" spans="1:5" x14ac:dyDescent="0.25">
      <c r="A267" s="8" t="s">
        <v>373</v>
      </c>
      <c r="B267" s="8" t="s">
        <v>374</v>
      </c>
      <c r="C267" s="9">
        <v>234900000</v>
      </c>
      <c r="D267" s="9"/>
    </row>
    <row r="268" spans="1:5" x14ac:dyDescent="0.25">
      <c r="A268" s="3" t="s">
        <v>375</v>
      </c>
      <c r="B268" s="3" t="s">
        <v>376</v>
      </c>
      <c r="C268" s="7">
        <f>+SUM(C269:C271)</f>
        <v>75101000</v>
      </c>
      <c r="D268" s="7" t="s">
        <v>519</v>
      </c>
    </row>
    <row r="269" spans="1:5" x14ac:dyDescent="0.25">
      <c r="A269" s="8" t="s">
        <v>377</v>
      </c>
      <c r="B269" s="8" t="s">
        <v>378</v>
      </c>
      <c r="C269" s="9">
        <v>100000</v>
      </c>
      <c r="D269" s="9"/>
    </row>
    <row r="270" spans="1:5" x14ac:dyDescent="0.25">
      <c r="A270" s="8" t="s">
        <v>379</v>
      </c>
      <c r="B270" s="8" t="s">
        <v>380</v>
      </c>
      <c r="C270" s="9">
        <v>75000000</v>
      </c>
      <c r="D270" s="9"/>
    </row>
    <row r="271" spans="1:5" x14ac:dyDescent="0.25">
      <c r="A271" s="8" t="s">
        <v>381</v>
      </c>
      <c r="B271" s="8" t="s">
        <v>382</v>
      </c>
      <c r="C271" s="9">
        <v>1000</v>
      </c>
      <c r="D271" s="9"/>
    </row>
    <row r="272" spans="1:5" x14ac:dyDescent="0.25">
      <c r="A272" s="3" t="s">
        <v>383</v>
      </c>
      <c r="B272" s="3" t="s">
        <v>384</v>
      </c>
      <c r="C272" s="7">
        <f>+SUM(C273:C276)</f>
        <v>22002000</v>
      </c>
      <c r="D272" s="7" t="s">
        <v>519</v>
      </c>
    </row>
    <row r="273" spans="1:5" x14ac:dyDescent="0.25">
      <c r="A273" s="8" t="s">
        <v>385</v>
      </c>
      <c r="B273" s="8" t="s">
        <v>386</v>
      </c>
      <c r="C273" s="9">
        <v>2000000</v>
      </c>
      <c r="D273" s="9"/>
    </row>
    <row r="274" spans="1:5" x14ac:dyDescent="0.25">
      <c r="A274" s="8" t="s">
        <v>387</v>
      </c>
      <c r="B274" s="8" t="s">
        <v>388</v>
      </c>
      <c r="C274" s="9">
        <v>1000</v>
      </c>
      <c r="D274" s="9"/>
    </row>
    <row r="275" spans="1:5" x14ac:dyDescent="0.25">
      <c r="A275" s="8" t="s">
        <v>389</v>
      </c>
      <c r="B275" s="8" t="s">
        <v>390</v>
      </c>
      <c r="C275" s="9">
        <v>20000000</v>
      </c>
      <c r="D275" s="9"/>
    </row>
    <row r="276" spans="1:5" x14ac:dyDescent="0.25">
      <c r="A276" s="8" t="s">
        <v>391</v>
      </c>
      <c r="B276" s="8" t="s">
        <v>392</v>
      </c>
      <c r="C276" s="9">
        <v>1000</v>
      </c>
      <c r="D276" s="9"/>
    </row>
    <row r="277" spans="1:5" x14ac:dyDescent="0.25">
      <c r="A277" s="3" t="s">
        <v>393</v>
      </c>
      <c r="B277" s="3" t="s">
        <v>394</v>
      </c>
      <c r="C277" s="7">
        <f>+C278</f>
        <v>8000</v>
      </c>
      <c r="D277" s="7" t="s">
        <v>519</v>
      </c>
      <c r="E277" t="s">
        <v>520</v>
      </c>
    </row>
    <row r="278" spans="1:5" x14ac:dyDescent="0.25">
      <c r="A278" s="8" t="s">
        <v>395</v>
      </c>
      <c r="B278" s="8" t="s">
        <v>394</v>
      </c>
      <c r="C278" s="9">
        <v>8000</v>
      </c>
      <c r="D278" s="9"/>
    </row>
    <row r="284" spans="1:5" x14ac:dyDescent="0.25">
      <c r="E284" s="11"/>
    </row>
  </sheetData>
  <autoFilter ref="A3:F278" xr:uid="{00000000-0009-0000-0000-000000000000}"/>
  <mergeCells count="1">
    <mergeCell ref="A2:C2"/>
  </mergeCells>
  <pageMargins left="0.70866141732283472" right="0.70866141732283472" top="0.74803149606299213" bottom="0.74803149606299213" header="0.31496062992125984" footer="0.31496062992125984"/>
  <pageSetup paperSize="9" scale="69" fitToHeight="8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EGRESOS</vt:lpstr>
      <vt:lpstr>EGRESOS!Área_de_impresión</vt:lpstr>
      <vt:lpstr>EGRESOS!Títulos_a_imprimir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FINANZAS-5</dc:creator>
  <cp:lastModifiedBy>FINANZAS-5</cp:lastModifiedBy>
  <cp:lastPrinted>2024-11-29T14:41:54Z</cp:lastPrinted>
  <dcterms:created xsi:type="dcterms:W3CDTF">2023-08-01T11:36:48Z</dcterms:created>
  <dcterms:modified xsi:type="dcterms:W3CDTF">2024-11-29T16:50:15Z</dcterms:modified>
</cp:coreProperties>
</file>