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7\Desktop\PRESUPUESTO 2019\"/>
    </mc:Choice>
  </mc:AlternateContent>
  <bookViews>
    <workbookView xWindow="0" yWindow="0" windowWidth="24000" windowHeight="9435" firstSheet="1" activeTab="1"/>
  </bookViews>
  <sheets>
    <sheet name="SINTETICO DE INGRESOS" sheetId="1" state="hidden" r:id="rId1"/>
    <sheet name="INGRESOS ESQUEMA ANTERIOR" sheetId="4" r:id="rId2"/>
    <sheet name="EGRESOS ESQUEMA ANTERIOR" sheetId="5" r:id="rId3"/>
  </sheets>
  <calcPr calcId="152511"/>
</workbook>
</file>

<file path=xl/calcChain.xml><?xml version="1.0" encoding="utf-8"?>
<calcChain xmlns="http://schemas.openxmlformats.org/spreadsheetml/2006/main">
  <c r="E16" i="4" l="1"/>
  <c r="E6" i="4"/>
  <c r="E7" i="4"/>
  <c r="F4" i="5" l="1"/>
  <c r="E12" i="5" l="1"/>
  <c r="E17" i="5" l="1"/>
  <c r="E14" i="5"/>
  <c r="E4" i="4" l="1"/>
  <c r="E18" i="4"/>
  <c r="E19" i="4" l="1"/>
  <c r="E20" i="4" s="1"/>
  <c r="F4" i="4" l="1"/>
  <c r="F15" i="4"/>
  <c r="F18" i="4"/>
  <c r="F6" i="4"/>
  <c r="F7" i="4"/>
  <c r="F10" i="4"/>
  <c r="F8" i="4"/>
  <c r="F11" i="4"/>
  <c r="F5" i="4"/>
  <c r="F9" i="4"/>
  <c r="F17" i="4"/>
  <c r="F16" i="4"/>
  <c r="E15" i="5"/>
  <c r="F14" i="4"/>
  <c r="F12" i="4"/>
  <c r="F13" i="4"/>
  <c r="F20" i="4"/>
  <c r="E18" i="5"/>
  <c r="E19" i="5" l="1"/>
  <c r="F17" i="5" s="1"/>
  <c r="F14" i="5" l="1"/>
  <c r="F13" i="5"/>
  <c r="F15" i="5"/>
  <c r="F5" i="5"/>
  <c r="F9" i="5"/>
  <c r="F6" i="5"/>
  <c r="F10" i="5"/>
  <c r="F18" i="5"/>
  <c r="F7" i="5"/>
  <c r="F11" i="5"/>
  <c r="F19" i="5"/>
  <c r="F8" i="5"/>
  <c r="F12" i="5"/>
  <c r="F16" i="5"/>
</calcChain>
</file>

<file path=xl/sharedStrings.xml><?xml version="1.0" encoding="utf-8"?>
<sst xmlns="http://schemas.openxmlformats.org/spreadsheetml/2006/main" count="108" uniqueCount="88">
  <si>
    <t>PRESUPUESTO ANUAL</t>
  </si>
  <si>
    <t>RECAUDADO</t>
  </si>
  <si>
    <t>TOTAL GENERAL</t>
  </si>
  <si>
    <t>ANEXO</t>
  </si>
  <si>
    <t>INCISO</t>
  </si>
  <si>
    <t>ITEM</t>
  </si>
  <si>
    <t>I-
INGRESOS
CORRIENTES</t>
  </si>
  <si>
    <t>1 - INGRESOS DE JURIDICCION MUNICIPAL</t>
  </si>
  <si>
    <t>2 - INGRESOS DE OTRAS JURIDICCION</t>
  </si>
  <si>
    <t xml:space="preserve"> I - INGRESOS TRIBUTARIOS (TASAS Y CONTRIBUCIONES)</t>
  </si>
  <si>
    <t xml:space="preserve"> II - OTROS INGRESOS DE JURIDICCIÓN MUNICIPAL</t>
  </si>
  <si>
    <t>II-
INGRESOS
DE CAPITAL</t>
  </si>
  <si>
    <t>1 - USO DE CRÉDITO</t>
  </si>
  <si>
    <t>I - DE INSTITUCIONES BANCARIAS</t>
  </si>
  <si>
    <t>II - DE OTRAS INSTITUCIONES</t>
  </si>
  <si>
    <t>I - DE FRENTISTAS Y BENEFICIARIOS DE OBRAS</t>
  </si>
  <si>
    <t>II - DE OTROS PRESTAMOS</t>
  </si>
  <si>
    <t>I - BIENES MUEBLES</t>
  </si>
  <si>
    <t>II - BIENES INMUEBLES</t>
  </si>
  <si>
    <t>4 - OTROS INGRESOS DE CAPITAL</t>
  </si>
  <si>
    <t>II - OTROS INGRESOS DE OTRAS JURIDICCIONES</t>
  </si>
  <si>
    <t>III-
FUENTES FINANCIERAS</t>
  </si>
  <si>
    <t>1 - DISMINUCIÓN DE OTROS ACTIVOS FINANCIEROS</t>
  </si>
  <si>
    <t>2 - OBTENCIÓN DE PRESTAMOS U OTROS FINANCIAMIENTOS</t>
  </si>
  <si>
    <t>I - USO DE CRÉDITO DE INSTITUCIONES BANCARIAS</t>
  </si>
  <si>
    <t>II - USO DE CRÉDITO DE OTRAS INSTITUCIONES</t>
  </si>
  <si>
    <t>2 - RECUPERACIÓN DE PRESTAMOS</t>
  </si>
  <si>
    <t>I - TRANSFERENCIAS DE CAPITAL DEL SECTOR PÚBLICO (APORTES NO REINTEGRABLES)</t>
  </si>
  <si>
    <t>II - TRANSFERENCIAS CORRIENTES DEL SECTOR PÚBLICO (APORTES NO REINTEGRABLES)</t>
  </si>
  <si>
    <t>I - PARTICIPACIÓN IMPUESTOS PROVINCIALES Y NACIÓN</t>
  </si>
  <si>
    <t>IV-
NO CLASIFICADOS</t>
  </si>
  <si>
    <t>1 - CUENTAS DE ORDEN</t>
  </si>
  <si>
    <t>I - TRABAJOS PÚBLICOS</t>
  </si>
  <si>
    <t>II - OTRAS CAUSAS</t>
  </si>
  <si>
    <t>3 - VENTAS DE BIENES PATRIMONIALES (1)</t>
  </si>
  <si>
    <t>Observaciones:</t>
  </si>
  <si>
    <t>(1)</t>
  </si>
  <si>
    <t>En el Presupuesto se incorpora dentro de las erogaciones corrientes, en el rubro ventas de bienes y servicios</t>
  </si>
  <si>
    <t>II - EXCEDENTES LIQUIDO EJERCICIO ANTERIOR</t>
  </si>
  <si>
    <t>I - PERSONAL</t>
  </si>
  <si>
    <t>II - BIENES DE CONSUMO</t>
  </si>
  <si>
    <t>III - SERVICIOS</t>
  </si>
  <si>
    <t>PRESUPUESTO</t>
  </si>
  <si>
    <t>TOTAL ANEXO I - II - III</t>
  </si>
  <si>
    <t>TOTAL ANEXO IV</t>
  </si>
  <si>
    <t>I - EXCEDENTES LIQUIDOS DEL EJERCICIO ANTERIOR</t>
  </si>
  <si>
    <t>I - INTERESES Y GASTOS DE LA DEUDA</t>
  </si>
  <si>
    <t>I - TRANSFERENCIAS PARA FINANCIAR EROGACIONES CORRIENTES</t>
  </si>
  <si>
    <t>I - TERRENOS</t>
  </si>
  <si>
    <t>II - OBRA PÚBLICA</t>
  </si>
  <si>
    <t>III - BIENES DE CAPITAL</t>
  </si>
  <si>
    <t>I - TRANSFERENCIAS PARA FINANCIAR EROGACIONES DE CAPITAL</t>
  </si>
  <si>
    <t>I - ADQUISICION DE ACTIVOS FINANCIEROS VARIOS</t>
  </si>
  <si>
    <t>I - AMORTIZACION DE LA DEUDA CON ORGANISMOS PÚBLICOS Y PRIVADOS</t>
  </si>
  <si>
    <t>%</t>
  </si>
  <si>
    <t>2-TRANSFERENCIAS</t>
  </si>
  <si>
    <t>I-SECTOR PRIVADO</t>
  </si>
  <si>
    <t>II-SECTOR PUBLICO</t>
  </si>
  <si>
    <t>PRESUPUESTO SINTETICO DE INGRESOS 2019</t>
  </si>
  <si>
    <t>PRESUPUESTO SINTETICO DE GASTOS 2019</t>
  </si>
  <si>
    <r>
      <t xml:space="preserve">III-
FUENTES
FINANCIERAS
</t>
    </r>
    <r>
      <rPr>
        <sz val="14"/>
        <color theme="1"/>
        <rFont val="Calibri"/>
        <family val="2"/>
        <scheme val="minor"/>
      </rPr>
      <t>$ 108.547.041,74</t>
    </r>
  </si>
  <si>
    <r>
      <t xml:space="preserve">IV-
NO CLASIFICADOS
</t>
    </r>
    <r>
      <rPr>
        <sz val="14"/>
        <color theme="1"/>
        <rFont val="Calibri"/>
        <family val="2"/>
        <scheme val="minor"/>
      </rPr>
      <t>$ 117.470.000,00</t>
    </r>
  </si>
  <si>
    <r>
      <rPr>
        <b/>
        <u/>
        <sz val="14"/>
        <color theme="1"/>
        <rFont val="Calibri"/>
        <family val="2"/>
        <scheme val="minor"/>
      </rPr>
      <t xml:space="preserve">1 - CUENTAS DE ORDEN
</t>
    </r>
    <r>
      <rPr>
        <sz val="14"/>
        <color theme="1"/>
        <rFont val="Calibri"/>
        <family val="2"/>
        <scheme val="minor"/>
      </rPr>
      <t>$ 117.470.000,00</t>
    </r>
  </si>
  <si>
    <r>
      <rPr>
        <b/>
        <u/>
        <sz val="14"/>
        <color theme="1"/>
        <rFont val="Calibri"/>
        <family val="2"/>
        <scheme val="minor"/>
      </rPr>
      <t>1 - DISMINUCIÓN DE ACTIVOS FINANCIEROS</t>
    </r>
    <r>
      <rPr>
        <sz val="14"/>
        <color theme="1"/>
        <rFont val="Calibri"/>
        <family val="2"/>
        <scheme val="minor"/>
      </rPr>
      <t xml:space="preserve">
$  68.137.041,74</t>
    </r>
  </si>
  <si>
    <r>
      <rPr>
        <b/>
        <u/>
        <sz val="14"/>
        <color theme="1"/>
        <rFont val="Calibri"/>
        <family val="2"/>
        <scheme val="minor"/>
      </rPr>
      <t>2 - OBTENCION DE PRESTAMOS U OTROS FINANCIAMIENTOS</t>
    </r>
    <r>
      <rPr>
        <sz val="14"/>
        <color theme="1"/>
        <rFont val="Calibri"/>
        <family val="2"/>
        <scheme val="minor"/>
      </rPr>
      <t xml:space="preserve">
$ 40.410.000,00</t>
    </r>
  </si>
  <si>
    <t xml:space="preserve"> II - INGRESOS TRIBUTARIOS DE OTRAS JURIDICCIONES</t>
  </si>
  <si>
    <r>
      <rPr>
        <b/>
        <u/>
        <sz val="14"/>
        <color theme="1"/>
        <rFont val="Calibri"/>
        <family val="2"/>
        <scheme val="minor"/>
      </rPr>
      <t>1 - INGRESOS TRIBUTARIOS</t>
    </r>
    <r>
      <rPr>
        <sz val="14"/>
        <color theme="1"/>
        <rFont val="Calibri"/>
        <family val="2"/>
        <scheme val="minor"/>
      </rPr>
      <t xml:space="preserve">
$ 594.121.458,26</t>
    </r>
  </si>
  <si>
    <r>
      <rPr>
        <b/>
        <u/>
        <sz val="14"/>
        <color theme="1"/>
        <rFont val="Calibri"/>
        <family val="2"/>
        <scheme val="minor"/>
      </rPr>
      <t>1 - INVERSIONES FINANCIERAS</t>
    </r>
    <r>
      <rPr>
        <sz val="14"/>
        <color theme="1"/>
        <rFont val="Calibri"/>
        <family val="2"/>
        <scheme val="minor"/>
      </rPr>
      <t xml:space="preserve">
$ 50.000,00</t>
    </r>
  </si>
  <si>
    <r>
      <rPr>
        <b/>
        <u/>
        <sz val="14"/>
        <color theme="1"/>
        <rFont val="Calibri"/>
        <family val="2"/>
        <scheme val="minor"/>
      </rPr>
      <t>3 - INTERESES Y GASTOS DE DEUDA</t>
    </r>
    <r>
      <rPr>
        <sz val="14"/>
        <color theme="1"/>
        <rFont val="Calibri"/>
        <family val="2"/>
        <scheme val="minor"/>
      </rPr>
      <t xml:space="preserve">
$ 2.250.000,00</t>
    </r>
  </si>
  <si>
    <r>
      <rPr>
        <b/>
        <u/>
        <sz val="14"/>
        <color theme="1"/>
        <rFont val="Calibri"/>
        <family val="2"/>
        <scheme val="minor"/>
      </rPr>
      <t>1 - INVERSIONES FÍSICAS</t>
    </r>
    <r>
      <rPr>
        <sz val="14"/>
        <color theme="1"/>
        <rFont val="Calibri"/>
        <family val="2"/>
        <scheme val="minor"/>
      </rPr>
      <t xml:space="preserve">
$ 195.802.000,00</t>
    </r>
  </si>
  <si>
    <r>
      <t xml:space="preserve">III-
APLICACIONES
FINANCIERAS
</t>
    </r>
    <r>
      <rPr>
        <sz val="14"/>
        <color theme="1"/>
        <rFont val="Calibri"/>
        <family val="2"/>
        <scheme val="minor"/>
      </rPr>
      <t>$12.654.999,20</t>
    </r>
  </si>
  <si>
    <r>
      <rPr>
        <b/>
        <u/>
        <sz val="14"/>
        <color theme="1"/>
        <rFont val="Calibri"/>
        <family val="2"/>
        <scheme val="minor"/>
      </rPr>
      <t>2 - AMORTIZACION DE LA DEUDA</t>
    </r>
    <r>
      <rPr>
        <sz val="14"/>
        <color theme="1"/>
        <rFont val="Calibri"/>
        <family val="2"/>
        <scheme val="minor"/>
      </rPr>
      <t xml:space="preserve">
$ 12.604.999,20</t>
    </r>
  </si>
  <si>
    <r>
      <rPr>
        <b/>
        <u/>
        <sz val="14"/>
        <color theme="1"/>
        <rFont val="Calibri"/>
        <family val="2"/>
        <scheme val="minor"/>
      </rPr>
      <t>1 - FUNCIONAMIENTO</t>
    </r>
    <r>
      <rPr>
        <sz val="14"/>
        <color theme="1"/>
        <rFont val="Calibri"/>
        <family val="2"/>
        <scheme val="minor"/>
      </rPr>
      <t xml:space="preserve">
$ 581.529.500,80</t>
    </r>
  </si>
  <si>
    <r>
      <rPr>
        <b/>
        <u/>
        <sz val="14"/>
        <color theme="1"/>
        <rFont val="Calibri"/>
        <family val="2"/>
        <scheme val="minor"/>
      </rPr>
      <t>2 - TRANSFERENCIAS CORRIENTES</t>
    </r>
    <r>
      <rPr>
        <sz val="14"/>
        <color theme="1"/>
        <rFont val="Calibri"/>
        <family val="2"/>
        <scheme val="minor"/>
      </rPr>
      <t xml:space="preserve">
$ 44.793.000,00</t>
    </r>
  </si>
  <si>
    <r>
      <t xml:space="preserve">I-
EROGACIONES
CORRIENTES
</t>
    </r>
    <r>
      <rPr>
        <sz val="14"/>
        <color theme="1"/>
        <rFont val="Calibri"/>
        <family val="2"/>
        <scheme val="minor"/>
      </rPr>
      <t>$  628.572.500,80</t>
    </r>
  </si>
  <si>
    <r>
      <t xml:space="preserve">II-
EROGACIONES
DE CAPITAL
</t>
    </r>
    <r>
      <rPr>
        <sz val="14"/>
        <color theme="1"/>
        <rFont val="Calibri"/>
        <family val="2"/>
        <scheme val="minor"/>
      </rPr>
      <t>$ 197.252.000,00</t>
    </r>
  </si>
  <si>
    <r>
      <rPr>
        <b/>
        <u/>
        <sz val="14"/>
        <color theme="1"/>
        <rFont val="Calibri"/>
        <family val="2"/>
        <scheme val="minor"/>
      </rPr>
      <t xml:space="preserve">2 - TRANSFERENCIAS DE CAPITAL
</t>
    </r>
    <r>
      <rPr>
        <sz val="14"/>
        <color theme="1"/>
        <rFont val="Calibri"/>
        <family val="2"/>
        <scheme val="minor"/>
      </rPr>
      <t>$ 1.450.000,00</t>
    </r>
  </si>
  <si>
    <r>
      <t xml:space="preserve">I-
INGRESOS
CORRIENTES
</t>
    </r>
    <r>
      <rPr>
        <sz val="14"/>
        <color theme="1"/>
        <rFont val="Calibri"/>
        <family val="2"/>
        <scheme val="minor"/>
      </rPr>
      <t>$  623.379.458,26</t>
    </r>
  </si>
  <si>
    <r>
      <rPr>
        <b/>
        <u/>
        <sz val="14"/>
        <color theme="1"/>
        <rFont val="Calibri"/>
        <family val="2"/>
        <scheme val="minor"/>
      </rPr>
      <t>2 - INGRESOS NO TRIBUTARIOS</t>
    </r>
    <r>
      <rPr>
        <sz val="14"/>
        <color theme="1"/>
        <rFont val="Calibri"/>
        <family val="2"/>
        <scheme val="minor"/>
      </rPr>
      <t xml:space="preserve">
$ 29.258.000</t>
    </r>
  </si>
  <si>
    <t>I - MULTAS - CONCESIONES- ALQUILERES</t>
  </si>
  <si>
    <t>II - VENTAS DE BIENES Y SERVICIOS</t>
  </si>
  <si>
    <t>III - OPERACIONES FINANCIERAS</t>
  </si>
  <si>
    <r>
      <t xml:space="preserve">II-
INGRESOS
DE CAPITAL
</t>
    </r>
    <r>
      <rPr>
        <sz val="14"/>
        <color theme="1"/>
        <rFont val="Calibri"/>
        <family val="2"/>
        <scheme val="minor"/>
      </rPr>
      <t>$ 106.553.000,00</t>
    </r>
  </si>
  <si>
    <r>
      <rPr>
        <b/>
        <u/>
        <sz val="14"/>
        <color theme="1"/>
        <rFont val="Calibri"/>
        <family val="2"/>
        <scheme val="minor"/>
      </rPr>
      <t>1 - RECURSOS PROPIOS DE CAPITAL</t>
    </r>
    <r>
      <rPr>
        <sz val="14"/>
        <color theme="1"/>
        <rFont val="Calibri"/>
        <family val="2"/>
        <scheme val="minor"/>
      </rPr>
      <t xml:space="preserve">
$ 2.000,00</t>
    </r>
  </si>
  <si>
    <t>I - VENTA DE INMUEBLES Y TERRENOS</t>
  </si>
  <si>
    <r>
      <rPr>
        <b/>
        <u/>
        <sz val="14"/>
        <color theme="1"/>
        <rFont val="Calibri"/>
        <family val="2"/>
        <scheme val="minor"/>
      </rPr>
      <t>3 - RECUPERACIÓN DE PRESTAMOS LARGO PLAZO</t>
    </r>
    <r>
      <rPr>
        <sz val="14"/>
        <color theme="1"/>
        <rFont val="Calibri"/>
        <family val="2"/>
        <scheme val="minor"/>
      </rPr>
      <t xml:space="preserve">
$ 4.550.000,00</t>
    </r>
  </si>
  <si>
    <t>I - DEL SECTOR PRIVADO</t>
  </si>
  <si>
    <t>II- DEL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</si>
</sst>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&quot;$&quot;\ \-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8" fontId="1" fillId="2" borderId="8" xfId="0" applyNumberFormat="1" applyFont="1" applyFill="1" applyBorder="1" applyAlignment="1">
      <alignment horizontal="right" vertical="center"/>
    </xf>
    <xf numFmtId="8" fontId="2" fillId="3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8" fontId="0" fillId="0" borderId="0" xfId="0" applyNumberFormat="1" applyAlignment="1">
      <alignment horizontal="left" vertical="center"/>
    </xf>
    <xf numFmtId="4" fontId="1" fillId="2" borderId="8" xfId="0" applyNumberFormat="1" applyFont="1" applyFill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10" fontId="1" fillId="0" borderId="8" xfId="0" applyNumberFormat="1" applyFont="1" applyBorder="1" applyAlignment="1">
      <alignment vertical="center"/>
    </xf>
    <xf numFmtId="10" fontId="1" fillId="2" borderId="8" xfId="0" applyNumberFormat="1" applyFont="1" applyFill="1" applyBorder="1" applyAlignment="1">
      <alignment vertical="center"/>
    </xf>
    <xf numFmtId="10" fontId="1" fillId="2" borderId="8" xfId="0" applyNumberFormat="1" applyFont="1" applyFill="1" applyBorder="1" applyAlignment="1">
      <alignment horizontal="right" vertical="center"/>
    </xf>
    <xf numFmtId="10" fontId="2" fillId="3" borderId="10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/>
    </xf>
    <xf numFmtId="8" fontId="1" fillId="2" borderId="8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0" fontId="1" fillId="0" borderId="15" xfId="0" applyNumberFormat="1" applyFont="1" applyBorder="1" applyAlignment="1">
      <alignment vertical="center"/>
    </xf>
    <xf numFmtId="8" fontId="0" fillId="0" borderId="0" xfId="0" applyNumberFormat="1"/>
    <xf numFmtId="10" fontId="1" fillId="2" borderId="15" xfId="0" applyNumberFormat="1" applyFont="1" applyFill="1" applyBorder="1" applyAlignment="1">
      <alignment vertical="center"/>
    </xf>
    <xf numFmtId="10" fontId="2" fillId="3" borderId="8" xfId="0" applyNumberFormat="1" applyFont="1" applyFill="1" applyBorder="1" applyAlignment="1">
      <alignment vertical="center"/>
    </xf>
    <xf numFmtId="8" fontId="1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8" fontId="1" fillId="0" borderId="15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8" fontId="1" fillId="0" borderId="15" xfId="0" applyNumberFormat="1" applyFont="1" applyFill="1" applyBorder="1" applyAlignment="1">
      <alignment vertical="center"/>
    </xf>
    <xf numFmtId="8" fontId="1" fillId="0" borderId="8" xfId="0" applyNumberFormat="1" applyFont="1" applyFill="1" applyBorder="1" applyAlignment="1">
      <alignment horizontal="right" vertical="center"/>
    </xf>
    <xf numFmtId="8" fontId="1" fillId="0" borderId="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16</xdr:row>
      <xdr:rowOff>34091</xdr:rowOff>
    </xdr:from>
    <xdr:to>
      <xdr:col>0</xdr:col>
      <xdr:colOff>1084209</xdr:colOff>
      <xdr:row>18</xdr:row>
      <xdr:rowOff>206373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6713" y="7198128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244588</xdr:colOff>
      <xdr:row>0</xdr:row>
      <xdr:rowOff>285749</xdr:rowOff>
    </xdr:from>
    <xdr:to>
      <xdr:col>0</xdr:col>
      <xdr:colOff>1016000</xdr:colOff>
      <xdr:row>16</xdr:row>
      <xdr:rowOff>306012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rot="16200000">
          <a:off x="-2618338" y="3148675"/>
          <a:ext cx="6497263" cy="77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15</xdr:row>
      <xdr:rowOff>65841</xdr:rowOff>
    </xdr:from>
    <xdr:to>
      <xdr:col>0</xdr:col>
      <xdr:colOff>1036584</xdr:colOff>
      <xdr:row>17</xdr:row>
      <xdr:rowOff>238123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088" y="7039378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197885</xdr:colOff>
      <xdr:row>1</xdr:row>
      <xdr:rowOff>0</xdr:rowOff>
    </xdr:from>
    <xdr:to>
      <xdr:col>0</xdr:col>
      <xdr:colOff>872290</xdr:colOff>
      <xdr:row>15</xdr:row>
      <xdr:rowOff>290138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rot="16200000">
          <a:off x="-2959606" y="3459116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workbookViewId="0">
      <selection activeCell="A16" sqref="A16:B19"/>
    </sheetView>
  </sheetViews>
  <sheetFormatPr baseColWidth="10" defaultRowHeight="15" x14ac:dyDescent="0.25"/>
  <cols>
    <col min="1" max="1" width="15.28515625" customWidth="1"/>
    <col min="2" max="2" width="38.28515625" bestFit="1" customWidth="1"/>
    <col min="3" max="3" width="41.140625" customWidth="1"/>
    <col min="4" max="4" width="20.140625" style="5" bestFit="1" customWidth="1"/>
    <col min="5" max="5" width="18.42578125" style="5" customWidth="1"/>
  </cols>
  <sheetData>
    <row r="1" spans="1:5" x14ac:dyDescent="0.25">
      <c r="A1" s="3" t="s">
        <v>3</v>
      </c>
      <c r="B1" s="3" t="s">
        <v>4</v>
      </c>
      <c r="C1" s="3" t="s">
        <v>5</v>
      </c>
      <c r="D1" s="3" t="s">
        <v>0</v>
      </c>
      <c r="E1" s="3" t="s">
        <v>1</v>
      </c>
    </row>
    <row r="2" spans="1:5" ht="45" x14ac:dyDescent="0.25">
      <c r="A2" s="1" t="s">
        <v>6</v>
      </c>
      <c r="B2" s="2" t="s">
        <v>7</v>
      </c>
      <c r="C2" s="2" t="s">
        <v>9</v>
      </c>
      <c r="D2" s="5">
        <v>57896700</v>
      </c>
      <c r="E2" s="5">
        <v>11379207.369999999</v>
      </c>
    </row>
    <row r="3" spans="1:5" ht="30" x14ac:dyDescent="0.25">
      <c r="A3" s="1"/>
      <c r="B3" s="2"/>
      <c r="C3" s="2" t="s">
        <v>10</v>
      </c>
      <c r="D3" s="5">
        <v>6606800</v>
      </c>
      <c r="E3" s="5">
        <v>1744900.34</v>
      </c>
    </row>
    <row r="4" spans="1:5" ht="30" x14ac:dyDescent="0.25">
      <c r="B4" s="2" t="s">
        <v>8</v>
      </c>
      <c r="C4" s="2" t="s">
        <v>29</v>
      </c>
      <c r="D4" s="5">
        <v>49200000</v>
      </c>
      <c r="E4" s="5">
        <v>10762094.300000001</v>
      </c>
    </row>
    <row r="5" spans="1:5" ht="45" x14ac:dyDescent="0.25">
      <c r="C5" s="2" t="s">
        <v>28</v>
      </c>
      <c r="D5" s="5">
        <v>7267000</v>
      </c>
      <c r="E5" s="5">
        <v>893506.73</v>
      </c>
    </row>
    <row r="6" spans="1:5" ht="30" x14ac:dyDescent="0.25">
      <c r="C6" s="2" t="s">
        <v>20</v>
      </c>
      <c r="D6" s="5">
        <v>2000</v>
      </c>
      <c r="E6" s="5">
        <v>0</v>
      </c>
    </row>
    <row r="7" spans="1:5" ht="45" x14ac:dyDescent="0.25">
      <c r="A7" s="1" t="s">
        <v>11</v>
      </c>
      <c r="B7" t="s">
        <v>12</v>
      </c>
      <c r="C7" s="2" t="s">
        <v>13</v>
      </c>
      <c r="D7" s="5">
        <v>2000</v>
      </c>
      <c r="E7" s="5">
        <v>0</v>
      </c>
    </row>
    <row r="8" spans="1:5" x14ac:dyDescent="0.25">
      <c r="C8" s="2" t="s">
        <v>14</v>
      </c>
      <c r="D8" s="5">
        <v>2625000</v>
      </c>
      <c r="E8" s="5">
        <v>0</v>
      </c>
    </row>
    <row r="9" spans="1:5" ht="30" x14ac:dyDescent="0.25">
      <c r="B9" s="4" t="s">
        <v>26</v>
      </c>
      <c r="C9" s="2" t="s">
        <v>15</v>
      </c>
      <c r="D9" s="5">
        <v>1000000</v>
      </c>
      <c r="E9" s="5">
        <v>0</v>
      </c>
    </row>
    <row r="10" spans="1:5" x14ac:dyDescent="0.25">
      <c r="C10" s="2" t="s">
        <v>16</v>
      </c>
      <c r="D10" s="5">
        <v>0</v>
      </c>
      <c r="E10" s="5">
        <v>0</v>
      </c>
    </row>
    <row r="11" spans="1:5" x14ac:dyDescent="0.25">
      <c r="B11" s="4" t="s">
        <v>34</v>
      </c>
      <c r="C11" s="2" t="s">
        <v>17</v>
      </c>
      <c r="D11" s="5">
        <v>1000</v>
      </c>
      <c r="E11" s="5">
        <v>0</v>
      </c>
    </row>
    <row r="12" spans="1:5" x14ac:dyDescent="0.25">
      <c r="C12" s="2" t="s">
        <v>18</v>
      </c>
      <c r="D12" s="5">
        <v>10000</v>
      </c>
      <c r="E12" s="5">
        <v>0</v>
      </c>
    </row>
    <row r="13" spans="1:5" ht="30" x14ac:dyDescent="0.25">
      <c r="B13" s="4" t="s">
        <v>19</v>
      </c>
      <c r="C13" s="2" t="s">
        <v>27</v>
      </c>
      <c r="D13" s="5">
        <v>17146000</v>
      </c>
      <c r="E13" s="5">
        <v>201419.93</v>
      </c>
    </row>
    <row r="14" spans="1:5" ht="30" x14ac:dyDescent="0.25">
      <c r="C14" s="2" t="s">
        <v>38</v>
      </c>
      <c r="D14" s="5">
        <v>20950826</v>
      </c>
      <c r="E14" s="5">
        <v>20809578.27</v>
      </c>
    </row>
    <row r="15" spans="1:5" x14ac:dyDescent="0.25">
      <c r="C15" s="2"/>
    </row>
    <row r="16" spans="1:5" ht="45" x14ac:dyDescent="0.25">
      <c r="A16" s="1" t="s">
        <v>21</v>
      </c>
      <c r="B16" s="2" t="s">
        <v>22</v>
      </c>
      <c r="C16" s="2" t="s">
        <v>24</v>
      </c>
    </row>
    <row r="17" spans="1:3" x14ac:dyDescent="0.25">
      <c r="A17" s="1"/>
      <c r="B17" s="2"/>
      <c r="C17" s="2"/>
    </row>
    <row r="18" spans="1:3" ht="30" x14ac:dyDescent="0.25">
      <c r="B18" s="2" t="s">
        <v>23</v>
      </c>
      <c r="C18" s="2" t="s">
        <v>24</v>
      </c>
    </row>
    <row r="19" spans="1:3" ht="30" x14ac:dyDescent="0.25">
      <c r="C19" s="2" t="s">
        <v>25</v>
      </c>
    </row>
    <row r="20" spans="1:3" ht="45" x14ac:dyDescent="0.25">
      <c r="A20" s="1" t="s">
        <v>30</v>
      </c>
      <c r="B20" s="4" t="s">
        <v>31</v>
      </c>
      <c r="C20" s="2" t="s">
        <v>32</v>
      </c>
    </row>
    <row r="21" spans="1:3" x14ac:dyDescent="0.25">
      <c r="C21" s="2" t="s">
        <v>33</v>
      </c>
    </row>
    <row r="23" spans="1:3" x14ac:dyDescent="0.25">
      <c r="A23" t="s">
        <v>35</v>
      </c>
    </row>
    <row r="24" spans="1:3" x14ac:dyDescent="0.25">
      <c r="A24" s="6" t="s">
        <v>36</v>
      </c>
      <c r="B24" t="s">
        <v>37</v>
      </c>
    </row>
  </sheetData>
  <pageMargins left="0.7" right="0.7" top="0.75" bottom="0.75" header="0.3" footer="0.3"/>
  <pageSetup orientation="portrait" horizontalDpi="0" verticalDpi="0" r:id="rId1"/>
  <ignoredErrors>
    <ignoredError sqref="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tabSelected="1" topLeftCell="B10" zoomScaleNormal="100" workbookViewId="0">
      <selection activeCell="F14" sqref="F14"/>
    </sheetView>
  </sheetViews>
  <sheetFormatPr baseColWidth="10" defaultRowHeight="15" x14ac:dyDescent="0.25"/>
  <cols>
    <col min="1" max="1" width="17.28515625" customWidth="1"/>
    <col min="2" max="2" width="30" customWidth="1"/>
    <col min="3" max="3" width="51" customWidth="1"/>
    <col min="4" max="4" width="64.7109375" customWidth="1"/>
    <col min="5" max="5" width="23" style="5" customWidth="1"/>
    <col min="6" max="6" width="12.5703125" bestFit="1" customWidth="1"/>
    <col min="7" max="7" width="19.5703125" customWidth="1"/>
  </cols>
  <sheetData>
    <row r="1" spans="2:7" ht="23.25" x14ac:dyDescent="0.35">
      <c r="B1" s="56" t="s">
        <v>58</v>
      </c>
      <c r="C1" s="56"/>
      <c r="D1" s="56"/>
      <c r="E1" s="56"/>
    </row>
    <row r="2" spans="2:7" ht="15.75" thickBot="1" x14ac:dyDescent="0.3"/>
    <row r="3" spans="2:7" ht="20.25" thickTop="1" thickBot="1" x14ac:dyDescent="0.35">
      <c r="B3" s="31" t="s">
        <v>3</v>
      </c>
      <c r="C3" s="20" t="s">
        <v>4</v>
      </c>
      <c r="D3" s="20" t="s">
        <v>5</v>
      </c>
      <c r="E3" s="21" t="s">
        <v>42</v>
      </c>
      <c r="F3" s="21" t="s">
        <v>54</v>
      </c>
    </row>
    <row r="4" spans="2:7" ht="30" customHeight="1" thickBot="1" x14ac:dyDescent="0.3">
      <c r="B4" s="57" t="s">
        <v>77</v>
      </c>
      <c r="C4" s="60" t="s">
        <v>66</v>
      </c>
      <c r="D4" s="8" t="s">
        <v>9</v>
      </c>
      <c r="E4" s="38">
        <f>319900000+4600000</f>
        <v>324500000</v>
      </c>
      <c r="F4" s="34">
        <f t="shared" ref="F4:F18" si="0">+E4/$E$20</f>
        <v>0.33945307780379613</v>
      </c>
      <c r="G4" s="35"/>
    </row>
    <row r="5" spans="2:7" ht="30" customHeight="1" thickBot="1" x14ac:dyDescent="0.3">
      <c r="B5" s="58"/>
      <c r="C5" s="60"/>
      <c r="D5" s="8" t="s">
        <v>65</v>
      </c>
      <c r="E5" s="38">
        <v>269621458.25999999</v>
      </c>
      <c r="F5" s="34">
        <f t="shared" si="0"/>
        <v>0.28204571293776498</v>
      </c>
    </row>
    <row r="6" spans="2:7" ht="30" customHeight="1" thickBot="1" x14ac:dyDescent="0.3">
      <c r="B6" s="58"/>
      <c r="C6" s="63" t="s">
        <v>78</v>
      </c>
      <c r="D6" s="8" t="s">
        <v>79</v>
      </c>
      <c r="E6" s="38">
        <f>4000000+5300000+200000</f>
        <v>9500000</v>
      </c>
      <c r="F6" s="34">
        <f t="shared" si="0"/>
        <v>9.9377634488014271E-3</v>
      </c>
    </row>
    <row r="7" spans="2:7" ht="30" customHeight="1" thickBot="1" x14ac:dyDescent="0.3">
      <c r="B7" s="58"/>
      <c r="C7" s="64"/>
      <c r="D7" s="8" t="s">
        <v>80</v>
      </c>
      <c r="E7" s="38">
        <f>9298000+3460000</f>
        <v>12758000</v>
      </c>
      <c r="F7" s="34">
        <f t="shared" si="0"/>
        <v>1.3345893271558801E-2</v>
      </c>
    </row>
    <row r="8" spans="2:7" ht="30" customHeight="1" thickBot="1" x14ac:dyDescent="0.3">
      <c r="B8" s="59"/>
      <c r="C8" s="65"/>
      <c r="D8" s="8" t="s">
        <v>81</v>
      </c>
      <c r="E8" s="38">
        <v>7000000</v>
      </c>
      <c r="F8" s="34">
        <f t="shared" si="0"/>
        <v>7.3225625412221039E-3</v>
      </c>
    </row>
    <row r="9" spans="2:7" ht="42" customHeight="1" thickBot="1" x14ac:dyDescent="0.3">
      <c r="B9" s="61" t="s">
        <v>82</v>
      </c>
      <c r="C9" s="50" t="s">
        <v>83</v>
      </c>
      <c r="D9" s="33" t="s">
        <v>84</v>
      </c>
      <c r="E9" s="42">
        <v>2000</v>
      </c>
      <c r="F9" s="34">
        <f t="shared" si="0"/>
        <v>2.0921607260634585E-6</v>
      </c>
    </row>
    <row r="10" spans="2:7" ht="30" customHeight="1" thickBot="1" x14ac:dyDescent="0.3">
      <c r="B10" s="62"/>
      <c r="C10" s="39" t="s">
        <v>55</v>
      </c>
      <c r="D10" s="32" t="s">
        <v>56</v>
      </c>
      <c r="E10" s="38">
        <v>101000</v>
      </c>
      <c r="F10" s="34">
        <f t="shared" si="0"/>
        <v>1.0565411666620465E-4</v>
      </c>
    </row>
    <row r="11" spans="2:7" ht="32.25" customHeight="1" thickBot="1" x14ac:dyDescent="0.3">
      <c r="B11" s="62"/>
      <c r="C11" s="40">
        <v>102001000</v>
      </c>
      <c r="D11" s="32" t="s">
        <v>57</v>
      </c>
      <c r="E11" s="38">
        <v>101900000</v>
      </c>
      <c r="F11" s="34">
        <f t="shared" si="0"/>
        <v>0.1065955889929332</v>
      </c>
    </row>
    <row r="12" spans="2:7" ht="66" customHeight="1" thickBot="1" x14ac:dyDescent="0.3">
      <c r="B12" s="61"/>
      <c r="C12" s="50" t="s">
        <v>85</v>
      </c>
      <c r="D12" s="8" t="s">
        <v>86</v>
      </c>
      <c r="E12" s="38">
        <v>4550000</v>
      </c>
      <c r="F12" s="34">
        <f t="shared" si="0"/>
        <v>4.7596656517943682E-3</v>
      </c>
    </row>
    <row r="13" spans="2:7" ht="60" customHeight="1" thickBot="1" x14ac:dyDescent="0.3">
      <c r="B13" s="54" t="s">
        <v>60</v>
      </c>
      <c r="C13" s="41" t="s">
        <v>63</v>
      </c>
      <c r="D13" s="8" t="s">
        <v>45</v>
      </c>
      <c r="E13" s="43">
        <v>68137041.739999995</v>
      </c>
      <c r="F13" s="34">
        <f t="shared" si="0"/>
        <v>7.1276821359287285E-2</v>
      </c>
    </row>
    <row r="14" spans="2:7" ht="51.75" customHeight="1" thickBot="1" x14ac:dyDescent="0.3">
      <c r="B14" s="61"/>
      <c r="C14" s="63" t="s">
        <v>64</v>
      </c>
      <c r="D14" s="8" t="s">
        <v>86</v>
      </c>
      <c r="E14" s="44">
        <v>5410000</v>
      </c>
      <c r="F14" s="34">
        <f t="shared" si="0"/>
        <v>5.659294764001655E-3</v>
      </c>
    </row>
    <row r="15" spans="2:7" ht="40.5" customHeight="1" thickBot="1" x14ac:dyDescent="0.3">
      <c r="B15" s="51"/>
      <c r="C15" s="65"/>
      <c r="D15" s="8" t="s">
        <v>87</v>
      </c>
      <c r="E15" s="44">
        <v>35000000</v>
      </c>
      <c r="F15" s="34">
        <f t="shared" si="0"/>
        <v>3.6612812706110519E-2</v>
      </c>
    </row>
    <row r="16" spans="2:7" ht="30" customHeight="1" thickBot="1" x14ac:dyDescent="0.3">
      <c r="B16" s="9"/>
      <c r="C16" s="10"/>
      <c r="D16" s="11" t="s">
        <v>43</v>
      </c>
      <c r="E16" s="30">
        <f>+E4+E5+E6+E7+E8+E9+E10+E11+E12+E13+E14+E15</f>
        <v>838479500</v>
      </c>
      <c r="F16" s="36">
        <f t="shared" si="0"/>
        <v>0.87711693975466276</v>
      </c>
    </row>
    <row r="17" spans="2:6" ht="30.75" customHeight="1" thickBot="1" x14ac:dyDescent="0.3">
      <c r="B17" s="54" t="s">
        <v>61</v>
      </c>
      <c r="C17" s="52" t="s">
        <v>62</v>
      </c>
      <c r="D17" s="8" t="s">
        <v>32</v>
      </c>
      <c r="E17" s="38">
        <v>83000</v>
      </c>
      <c r="F17" s="25">
        <f t="shared" si="0"/>
        <v>8.6824670131633528E-5</v>
      </c>
    </row>
    <row r="18" spans="2:6" ht="30" customHeight="1" thickBot="1" x14ac:dyDescent="0.3">
      <c r="B18" s="55"/>
      <c r="C18" s="53"/>
      <c r="D18" s="8" t="s">
        <v>33</v>
      </c>
      <c r="E18" s="38">
        <f>115387000+2000000</f>
        <v>117387000</v>
      </c>
      <c r="F18" s="25">
        <f t="shared" si="0"/>
        <v>0.1227962355752056</v>
      </c>
    </row>
    <row r="19" spans="2:6" s="7" customFormat="1" ht="30" customHeight="1" thickBot="1" x14ac:dyDescent="0.3">
      <c r="B19" s="12"/>
      <c r="C19" s="10"/>
      <c r="D19" s="13" t="s">
        <v>44</v>
      </c>
      <c r="E19" s="17">
        <f>+E17+E18</f>
        <v>117470000</v>
      </c>
      <c r="F19" s="27">
        <v>0.13750000000000001</v>
      </c>
    </row>
    <row r="20" spans="2:6" s="7" customFormat="1" ht="30" customHeight="1" thickBot="1" x14ac:dyDescent="0.3">
      <c r="B20" s="14"/>
      <c r="C20" s="15" t="s">
        <v>2</v>
      </c>
      <c r="D20" s="16"/>
      <c r="E20" s="18">
        <f>+E16+E19</f>
        <v>955949500</v>
      </c>
      <c r="F20" s="28">
        <f>+E20/$E$20</f>
        <v>1</v>
      </c>
    </row>
    <row r="21" spans="2:6" ht="15.75" thickTop="1" x14ac:dyDescent="0.25">
      <c r="D21" s="2"/>
    </row>
  </sheetData>
  <mergeCells count="9">
    <mergeCell ref="C17:C18"/>
    <mergeCell ref="B17:B18"/>
    <mergeCell ref="B1:E1"/>
    <mergeCell ref="B4:B8"/>
    <mergeCell ref="C4:C5"/>
    <mergeCell ref="B9:B12"/>
    <mergeCell ref="B13:B14"/>
    <mergeCell ref="C6:C8"/>
    <mergeCell ref="C14:C15"/>
  </mergeCells>
  <printOptions horizontalCentered="1"/>
  <pageMargins left="0.70866141732283472" right="0.64" top="0.74803149606299213" bottom="0.74803149606299213" header="0.31496062992125984" footer="0.31496062992125984"/>
  <pageSetup paperSize="5" scale="76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opLeftCell="B7" zoomScale="95" zoomScaleNormal="95" workbookViewId="0">
      <selection activeCell="C8" sqref="C8"/>
    </sheetView>
  </sheetViews>
  <sheetFormatPr baseColWidth="10" defaultRowHeight="15" x14ac:dyDescent="0.25"/>
  <cols>
    <col min="1" max="1" width="17.28515625" customWidth="1"/>
    <col min="2" max="2" width="30.7109375" customWidth="1"/>
    <col min="3" max="3" width="56.85546875" customWidth="1"/>
    <col min="4" max="4" width="66.28515625" bestFit="1" customWidth="1"/>
    <col min="5" max="5" width="24.85546875" style="5" customWidth="1"/>
    <col min="7" max="7" width="13.140625" bestFit="1" customWidth="1"/>
  </cols>
  <sheetData>
    <row r="1" spans="2:6" ht="23.25" x14ac:dyDescent="0.35">
      <c r="B1" s="56" t="s">
        <v>59</v>
      </c>
      <c r="C1" s="56"/>
      <c r="D1" s="56"/>
      <c r="E1" s="56"/>
    </row>
    <row r="2" spans="2:6" ht="15.75" thickBot="1" x14ac:dyDescent="0.3"/>
    <row r="3" spans="2:6" ht="20.25" thickTop="1" thickBot="1" x14ac:dyDescent="0.35">
      <c r="B3" s="19" t="s">
        <v>3</v>
      </c>
      <c r="C3" s="20" t="s">
        <v>4</v>
      </c>
      <c r="D3" s="20" t="s">
        <v>5</v>
      </c>
      <c r="E3" s="21" t="s">
        <v>42</v>
      </c>
      <c r="F3" s="21" t="s">
        <v>54</v>
      </c>
    </row>
    <row r="4" spans="2:6" ht="30" customHeight="1" thickBot="1" x14ac:dyDescent="0.3">
      <c r="B4" s="54" t="s">
        <v>74</v>
      </c>
      <c r="C4" s="52" t="s">
        <v>72</v>
      </c>
      <c r="D4" s="8" t="s">
        <v>39</v>
      </c>
      <c r="E4" s="48">
        <v>453544500.80000001</v>
      </c>
      <c r="F4" s="25">
        <f>+E4/$E$19</f>
        <v>0.47444399604790838</v>
      </c>
    </row>
    <row r="5" spans="2:6" ht="30" customHeight="1" thickBot="1" x14ac:dyDescent="0.3">
      <c r="B5" s="61"/>
      <c r="C5" s="52"/>
      <c r="D5" s="8" t="s">
        <v>40</v>
      </c>
      <c r="E5" s="48">
        <v>45485000</v>
      </c>
      <c r="F5" s="25">
        <f t="shared" ref="F5:F19" si="0">+E5/$E$19</f>
        <v>4.7580965312498204E-2</v>
      </c>
    </row>
    <row r="6" spans="2:6" ht="30" customHeight="1" thickBot="1" x14ac:dyDescent="0.3">
      <c r="B6" s="61"/>
      <c r="C6" s="52"/>
      <c r="D6" s="8" t="s">
        <v>41</v>
      </c>
      <c r="E6" s="48">
        <v>82500000</v>
      </c>
      <c r="F6" s="25">
        <f t="shared" si="0"/>
        <v>8.6301629950117656E-2</v>
      </c>
    </row>
    <row r="7" spans="2:6" ht="57" customHeight="1" thickBot="1" x14ac:dyDescent="0.3">
      <c r="B7" s="61"/>
      <c r="C7" s="49" t="s">
        <v>73</v>
      </c>
      <c r="D7" s="8" t="s">
        <v>47</v>
      </c>
      <c r="E7" s="48">
        <v>44793000</v>
      </c>
      <c r="F7" s="25">
        <f t="shared" si="0"/>
        <v>4.6857077701280246E-2</v>
      </c>
    </row>
    <row r="8" spans="2:6" ht="66" customHeight="1" thickBot="1" x14ac:dyDescent="0.3">
      <c r="B8" s="61"/>
      <c r="C8" s="45" t="s">
        <v>68</v>
      </c>
      <c r="D8" s="8" t="s">
        <v>46</v>
      </c>
      <c r="E8" s="48">
        <v>2250000</v>
      </c>
      <c r="F8" s="25">
        <f t="shared" si="0"/>
        <v>2.3536808168213908E-3</v>
      </c>
    </row>
    <row r="9" spans="2:6" ht="30" customHeight="1" thickBot="1" x14ac:dyDescent="0.3">
      <c r="B9" s="54" t="s">
        <v>75</v>
      </c>
      <c r="C9" s="52" t="s">
        <v>69</v>
      </c>
      <c r="D9" s="8" t="s">
        <v>48</v>
      </c>
      <c r="E9" s="48">
        <v>26000000</v>
      </c>
      <c r="F9" s="25">
        <f t="shared" si="0"/>
        <v>2.7198089438824957E-2</v>
      </c>
    </row>
    <row r="10" spans="2:6" ht="30" customHeight="1" thickBot="1" x14ac:dyDescent="0.3">
      <c r="B10" s="61"/>
      <c r="C10" s="52"/>
      <c r="D10" s="8" t="s">
        <v>49</v>
      </c>
      <c r="E10" s="48">
        <v>144102000</v>
      </c>
      <c r="F10" s="25">
        <f t="shared" si="0"/>
        <v>0.15074227247359823</v>
      </c>
    </row>
    <row r="11" spans="2:6" ht="30" customHeight="1" thickBot="1" x14ac:dyDescent="0.3">
      <c r="B11" s="61"/>
      <c r="C11" s="53"/>
      <c r="D11" s="8" t="s">
        <v>50</v>
      </c>
      <c r="E11" s="48">
        <v>25700000</v>
      </c>
      <c r="F11" s="25">
        <f t="shared" si="0"/>
        <v>2.688426532991544E-2</v>
      </c>
    </row>
    <row r="12" spans="2:6" ht="45" customHeight="1" thickBot="1" x14ac:dyDescent="0.3">
      <c r="B12" s="61"/>
      <c r="C12" s="49" t="s">
        <v>76</v>
      </c>
      <c r="D12" s="8" t="s">
        <v>51</v>
      </c>
      <c r="E12" s="48">
        <f>450000+1000000</f>
        <v>1450000</v>
      </c>
      <c r="F12" s="25">
        <f t="shared" si="0"/>
        <v>1.5168165263960073E-3</v>
      </c>
    </row>
    <row r="13" spans="2:6" ht="56.25" customHeight="1" thickBot="1" x14ac:dyDescent="0.3">
      <c r="B13" s="54" t="s">
        <v>70</v>
      </c>
      <c r="C13" s="49" t="s">
        <v>67</v>
      </c>
      <c r="D13" s="8" t="s">
        <v>52</v>
      </c>
      <c r="E13" s="48">
        <v>50000</v>
      </c>
      <c r="F13" s="25">
        <f>+E13/$E$19</f>
        <v>5.2304018151586462E-5</v>
      </c>
    </row>
    <row r="14" spans="2:6" ht="56.25" customHeight="1" thickBot="1" x14ac:dyDescent="0.3">
      <c r="B14" s="55"/>
      <c r="C14" s="46" t="s">
        <v>71</v>
      </c>
      <c r="D14" s="8" t="s">
        <v>53</v>
      </c>
      <c r="E14" s="48">
        <f>11600000+1004999.2</f>
        <v>12604999.199999999</v>
      </c>
      <c r="F14" s="25">
        <f>+E14/$E$19</f>
        <v>1.3185842139150656E-2</v>
      </c>
    </row>
    <row r="15" spans="2:6" ht="30" customHeight="1" thickBot="1" x14ac:dyDescent="0.3">
      <c r="B15" s="9"/>
      <c r="C15" s="10"/>
      <c r="D15" s="11" t="s">
        <v>43</v>
      </c>
      <c r="E15" s="29">
        <f>+E4+E5+E6+E7+E8+E9+E10+E11+E12+E13+E14</f>
        <v>838479500</v>
      </c>
      <c r="F15" s="26">
        <f t="shared" si="0"/>
        <v>0.87711693975466276</v>
      </c>
    </row>
    <row r="16" spans="2:6" ht="30.75" customHeight="1" thickBot="1" x14ac:dyDescent="0.3">
      <c r="B16" s="54" t="s">
        <v>61</v>
      </c>
      <c r="C16" s="52" t="s">
        <v>62</v>
      </c>
      <c r="D16" s="8" t="s">
        <v>32</v>
      </c>
      <c r="E16" s="47">
        <v>83000</v>
      </c>
      <c r="F16" s="25">
        <f t="shared" si="0"/>
        <v>8.6824670131633528E-5</v>
      </c>
    </row>
    <row r="17" spans="2:7" ht="30" customHeight="1" thickBot="1" x14ac:dyDescent="0.3">
      <c r="B17" s="55"/>
      <c r="C17" s="53"/>
      <c r="D17" s="8" t="s">
        <v>33</v>
      </c>
      <c r="E17" s="47">
        <f>115387000+2000000</f>
        <v>117387000</v>
      </c>
      <c r="F17" s="25">
        <f>+E17/$E$19</f>
        <v>0.1227962355752056</v>
      </c>
    </row>
    <row r="18" spans="2:7" s="7" customFormat="1" ht="30" customHeight="1" thickBot="1" x14ac:dyDescent="0.3">
      <c r="B18" s="12"/>
      <c r="C18" s="10"/>
      <c r="D18" s="13" t="s">
        <v>44</v>
      </c>
      <c r="E18" s="23">
        <f>+SUM(E16:E17)</f>
        <v>117470000</v>
      </c>
      <c r="F18" s="26">
        <f t="shared" si="0"/>
        <v>0.12288306024533723</v>
      </c>
    </row>
    <row r="19" spans="2:7" s="7" customFormat="1" ht="30" customHeight="1" thickBot="1" x14ac:dyDescent="0.3">
      <c r="B19" s="14"/>
      <c r="C19" s="15" t="s">
        <v>2</v>
      </c>
      <c r="D19" s="16"/>
      <c r="E19" s="24">
        <f>+E15+E18</f>
        <v>955949500</v>
      </c>
      <c r="F19" s="37">
        <f t="shared" si="0"/>
        <v>1</v>
      </c>
      <c r="G19" s="22"/>
    </row>
    <row r="20" spans="2:7" ht="15.75" thickTop="1" x14ac:dyDescent="0.25">
      <c r="D20" s="2"/>
    </row>
  </sheetData>
  <mergeCells count="8">
    <mergeCell ref="B16:B17"/>
    <mergeCell ref="C16:C17"/>
    <mergeCell ref="B1:E1"/>
    <mergeCell ref="B4:B8"/>
    <mergeCell ref="C4:C6"/>
    <mergeCell ref="C9:C11"/>
    <mergeCell ref="B9:B12"/>
    <mergeCell ref="B13:B14"/>
  </mergeCells>
  <printOptions horizontalCentered="1"/>
  <pageMargins left="0.70866141732283472" right="0.49" top="0.74803149606299213" bottom="0.74803149606299213" header="0.31496062992125984" footer="0.31496062992125984"/>
  <pageSetup paperSize="5" scale="78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SINTETICO DE INGRESOS</vt:lpstr>
      <vt:lpstr>INGRESOS ESQUEMA ANTERIOR</vt:lpstr>
      <vt:lpstr>EGRESOS ESQUEMA ANTERIOR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DALMAO</dc:creator>
  <cp:lastModifiedBy>FINANZAS-7</cp:lastModifiedBy>
  <cp:lastPrinted>2018-10-30T11:26:11Z</cp:lastPrinted>
  <dcterms:created xsi:type="dcterms:W3CDTF">2014-05-22T13:27:57Z</dcterms:created>
  <dcterms:modified xsi:type="dcterms:W3CDTF">2018-10-30T14:17:33Z</dcterms:modified>
</cp:coreProperties>
</file>